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5"/>
  </bookViews>
  <sheets>
    <sheet name="Титул (заочное)" sheetId="1" r:id="rId1"/>
    <sheet name="план (кор)-заочное" sheetId="2" r:id="rId2"/>
    <sheet name="план по сем (заочное)" sheetId="3" r:id="rId3"/>
    <sheet name="Компетенции (2)" sheetId="4" r:id="rId4"/>
    <sheet name="Расшифровка компетенций (02)" sheetId="5" r:id="rId5"/>
    <sheet name="план по сем с час.(заочное)" sheetId="6" r:id="rId6"/>
  </sheets>
  <definedNames>
    <definedName name="_xlnm.Print_Area" localSheetId="3">'Компетенции (2)'!$A$1:$W$37</definedName>
    <definedName name="_xlnm.Print_Area" localSheetId="0">'Титул (заочное)'!$A$1:$C$31</definedName>
  </definedNames>
  <calcPr fullCalcOnLoad="1"/>
</workbook>
</file>

<file path=xl/sharedStrings.xml><?xml version="1.0" encoding="utf-8"?>
<sst xmlns="http://schemas.openxmlformats.org/spreadsheetml/2006/main" count="882" uniqueCount="257">
  <si>
    <t>УЧЕБНЫЙ ПЛАН</t>
  </si>
  <si>
    <t>С.В. Иванова</t>
  </si>
  <si>
    <t>Итого</t>
  </si>
  <si>
    <t>Итого на подготовку аспиранта (без факультативов)</t>
  </si>
  <si>
    <t>Блок I Дисциплины (модули)</t>
  </si>
  <si>
    <t>Индекс</t>
  </si>
  <si>
    <t>Наименование</t>
  </si>
  <si>
    <t>Экзамены</t>
  </si>
  <si>
    <t>Зачеты</t>
  </si>
  <si>
    <t>По плану</t>
  </si>
  <si>
    <t>из них</t>
  </si>
  <si>
    <t>Контакт. Раб. (по учеб. Зан.)</t>
  </si>
  <si>
    <t>Лаб</t>
  </si>
  <si>
    <t>Пр</t>
  </si>
  <si>
    <t>Формы контроля</t>
  </si>
  <si>
    <t>Распределение по курсам</t>
  </si>
  <si>
    <t>Часов в ЗЕТ</t>
  </si>
  <si>
    <t>По ЗЕТ</t>
  </si>
  <si>
    <t>в том числе</t>
  </si>
  <si>
    <t>Факт</t>
  </si>
  <si>
    <t>Курс 1</t>
  </si>
  <si>
    <t>Курс 2</t>
  </si>
  <si>
    <t>Курс 4</t>
  </si>
  <si>
    <t>СРС</t>
  </si>
  <si>
    <t>Часов</t>
  </si>
  <si>
    <t>ЗЕТ</t>
  </si>
  <si>
    <t>Лек</t>
  </si>
  <si>
    <t>Б1</t>
  </si>
  <si>
    <t>Б1.Б.1</t>
  </si>
  <si>
    <t>Б1.Б.2</t>
  </si>
  <si>
    <t>Б1.В</t>
  </si>
  <si>
    <t>Вариативная часть</t>
  </si>
  <si>
    <t>Б1.В.ОД.1</t>
  </si>
  <si>
    <t>Недель</t>
  </si>
  <si>
    <t>Ауд</t>
  </si>
  <si>
    <t>СР</t>
  </si>
  <si>
    <t>Б2</t>
  </si>
  <si>
    <t>Б2.1</t>
  </si>
  <si>
    <t>Б2.2</t>
  </si>
  <si>
    <t>ЗЕТ в нед.</t>
  </si>
  <si>
    <t>БЗ</t>
  </si>
  <si>
    <t>Научно-исследовательская деятельность и подготовка научно-квалификационной работы</t>
  </si>
  <si>
    <t>Экз</t>
  </si>
  <si>
    <t>Всего часов</t>
  </si>
  <si>
    <t>Эксп</t>
  </si>
  <si>
    <t>Б4.Г</t>
  </si>
  <si>
    <t>Б4.Д</t>
  </si>
  <si>
    <t>Б4.Д.1</t>
  </si>
  <si>
    <t>Контроль</t>
  </si>
  <si>
    <t>Экспе
ртное</t>
  </si>
  <si>
    <t>Б1.В.ОД</t>
  </si>
  <si>
    <t>Б1.В.ОД.2</t>
  </si>
  <si>
    <t>БЗ.1</t>
  </si>
  <si>
    <t>Б4</t>
  </si>
  <si>
    <t>Б4.Г.1</t>
  </si>
  <si>
    <t>Курс 3</t>
  </si>
  <si>
    <t>Обязательные дисциплины</t>
  </si>
  <si>
    <t>Вар.</t>
  </si>
  <si>
    <t>Расср.</t>
  </si>
  <si>
    <t>Контак. Р.</t>
  </si>
  <si>
    <t>Часов в нед.</t>
  </si>
  <si>
    <t>Блок 2 "Практики"</t>
  </si>
  <si>
    <t>Блок 3 "Научные исследования"</t>
  </si>
  <si>
    <t>Блок 4 "Государственная итоговая аттестация"</t>
  </si>
  <si>
    <t>Зач</t>
  </si>
  <si>
    <t>Подготовка к сдаче и сдача государственного экзамена</t>
  </si>
  <si>
    <t>Представление научного доклада об основных результатах подготовленной научно-квалификационной работы (диссертации)</t>
  </si>
  <si>
    <t>Индекс:</t>
  </si>
  <si>
    <t>Б1. Б</t>
  </si>
  <si>
    <t>блок</t>
  </si>
  <si>
    <t>номер блока</t>
  </si>
  <si>
    <t>Б.</t>
  </si>
  <si>
    <t>1–4.</t>
  </si>
  <si>
    <t>Б,В</t>
  </si>
  <si>
    <t>базовая, вариативная</t>
  </si>
  <si>
    <t>Г,Д</t>
  </si>
  <si>
    <t>Гос. Экз., Доклад</t>
  </si>
  <si>
    <t>Иностранный язык</t>
  </si>
  <si>
    <t>История и философия науки</t>
  </si>
  <si>
    <t>ОД,ЭД,ФД</t>
  </si>
  <si>
    <t>обязательная, элективная, факультативная</t>
  </si>
  <si>
    <t>Педагогика и психология высшей школы</t>
  </si>
  <si>
    <t>Б1.В.ЭД.2</t>
  </si>
  <si>
    <t>Б1.В.ЭД.1</t>
  </si>
  <si>
    <t>Информационные технологии в профессиональной деятельности</t>
  </si>
  <si>
    <t>Б1.В.ЭД.3</t>
  </si>
  <si>
    <t>Б1.В.ЭД.4</t>
  </si>
  <si>
    <t>Факультативные дисциплины</t>
  </si>
  <si>
    <t>Б1.В.ФД.1</t>
  </si>
  <si>
    <t>Методология, историография и источниковедение в историко-педагогических исследованиях</t>
  </si>
  <si>
    <t>Теория обучения в информационно-образовательной среде</t>
  </si>
  <si>
    <t>Государственный экзамен</t>
  </si>
  <si>
    <t>ОПК-1</t>
  </si>
  <si>
    <t>ОПК-2</t>
  </si>
  <si>
    <t>ОПК-3</t>
  </si>
  <si>
    <t>ОПК-4</t>
  </si>
  <si>
    <t>ОПК-5</t>
  </si>
  <si>
    <t>ОПК-6</t>
  </si>
  <si>
    <t>ОПК-7</t>
  </si>
  <si>
    <t>ОПК-8</t>
  </si>
  <si>
    <t>ПК-2</t>
  </si>
  <si>
    <t>ПК-3</t>
  </si>
  <si>
    <t>УК-1</t>
  </si>
  <si>
    <t>УК-2</t>
  </si>
  <si>
    <t>УК-3</t>
  </si>
  <si>
    <t>УК-4</t>
  </si>
  <si>
    <t>УК-5</t>
  </si>
  <si>
    <t>УК-6</t>
  </si>
  <si>
    <t>Педагогическая практика</t>
  </si>
  <si>
    <t>ПК–1</t>
  </si>
  <si>
    <t>Научно-исследовательская практика</t>
  </si>
  <si>
    <t>+</t>
  </si>
  <si>
    <t>Б1.В.ЭД.5</t>
  </si>
  <si>
    <t>Б1.В.ЭД.6</t>
  </si>
  <si>
    <t>баз.</t>
  </si>
  <si>
    <t>Соответствие предметов компетенциям</t>
  </si>
  <si>
    <t>Э</t>
  </si>
  <si>
    <t>Г</t>
  </si>
  <si>
    <t>Д</t>
  </si>
  <si>
    <t>_______________________С.В. Иванова</t>
  </si>
  <si>
    <t>Б1.В.ФД.2</t>
  </si>
  <si>
    <t>Б1.В.ФД.3</t>
  </si>
  <si>
    <t>Б1.В.ФД.4</t>
  </si>
  <si>
    <t>Международные исследования и наукометрия в области образования</t>
  </si>
  <si>
    <t>Современная педагогическая антропология</t>
  </si>
  <si>
    <t>Современные методы обработки данных</t>
  </si>
  <si>
    <t>Западные педагогические системы и технологии и их использование в отечественном образовании</t>
  </si>
  <si>
    <t>Метод проектов и проектная деятельность в отечественном образовании</t>
  </si>
  <si>
    <t>ПК-4</t>
  </si>
  <si>
    <t>Блок I. Дисциплины (модули)</t>
  </si>
  <si>
    <t>Базовая часть</t>
  </si>
  <si>
    <t xml:space="preserve"> (утв. приказом Министерства образования и науки РФ от 30 июля 2014 г. № 902)</t>
  </si>
  <si>
    <t>Федеральный государственный образовательный стандарт высшего образования</t>
  </si>
  <si>
    <t>Технологии анализа и синтеза научной информации</t>
  </si>
  <si>
    <t>Универсальные компетенции</t>
  </si>
  <si>
    <t>способность к критическому анализу и оценке современных научных достижений, генерированию новых идей при решении исследовательских и практических задач, в том числе в междисциплинарных областяхрешении исследовательских и практических задач, в том числе в междисциплинарных областях</t>
  </si>
  <si>
    <t>способность проектировать и осуществлять комплексные исследования, в том числе междисциплинарные, на основе целостного системного научного мировоззрения с использованием знаний в области истории и философии науки</t>
  </si>
  <si>
    <t>способность следовать этическим нормам в профессиональной деятельности</t>
  </si>
  <si>
    <t>УК 6</t>
  </si>
  <si>
    <t>способность планировать и решать задачи собственного профессионального и личностного развития</t>
  </si>
  <si>
    <t>Общепрофессиональные компетенции</t>
  </si>
  <si>
    <t>владение методологией и методами педагогического исследования</t>
  </si>
  <si>
    <t>владение   культурой   научного исследования в области педагогических наук, в том числе с использованием информационных и коммуникационных технологий</t>
  </si>
  <si>
    <t>способность интерпретировать результаты педагогического исследования, оценивать границы их применимости, возможные риски их внедрения в образовательной и социокультурной среде, перспективы дальнейших исследований</t>
  </si>
  <si>
    <t>готовность организовать работу исследовательского коллектива в области педагогических наук</t>
  </si>
  <si>
    <t>способность моделировать, осуществлять и оценивать образовательный процесс и проектировать программы</t>
  </si>
  <si>
    <t>дополнительного профессионального образования в соответствии с потребностями работодателя</t>
  </si>
  <si>
    <t>способность обоснованно выбирать и эффективно использовать образовательные технологии, методы и средства обучения и воспитания с целью обеспечения планируемого уровня личностного и профессионального развития</t>
  </si>
  <si>
    <t>обучающегося</t>
  </si>
  <si>
    <t>способность проводить анализ образовательной деятельности организаций посредством экспертной оценки и проектировать программы их развития</t>
  </si>
  <si>
    <t>готовность к преподавательской деятельности по основным образовательным программам высшего образования</t>
  </si>
  <si>
    <t>Профессиональные компетенции</t>
  </si>
  <si>
    <t>ПК-1</t>
  </si>
  <si>
    <t>Планируемые результаты:</t>
  </si>
  <si>
    <t>Методология педагогического исследования</t>
  </si>
  <si>
    <t>МИНИСТЕРСТВО ПРОСВЕЩЕНИЯ РОССИЙСКОЙ ФЕДЕРАЦИИ</t>
  </si>
  <si>
    <t>ФЕДЕРАЛЬНОЕ ГОСУДАРСТВЕННОЕ БЮДЖЕТНОЕ НАУЧНОЕ УЧРЕЖДЕНИЕ</t>
  </si>
  <si>
    <t xml:space="preserve"> «ИНСТИТУТ СТРАТЕГИИ РАЗВИТИЯ ОБРАЗОВАНИЯ РОССИЙСКОЙ АКАДЕМИИ ОБРАЗОВАНИЯ»
</t>
  </si>
  <si>
    <t>«УТВЕРЖДАЮ»</t>
  </si>
  <si>
    <t xml:space="preserve">Директор ФГБНУ  «Институт стратегии развития образования </t>
  </si>
  <si>
    <t>Российской академии образования»</t>
  </si>
  <si>
    <t>«____« _______________2018 г.</t>
  </si>
  <si>
    <t>«Утверждаю«</t>
  </si>
  <si>
    <t>ПОДГОТОВКИ КАДРОВ ВЫСШЕЙ КВАЛИФИКАЦИИ</t>
  </si>
  <si>
    <t xml:space="preserve">НАПРАВЛЕНИЕ ПОДГОТОВКИ </t>
  </si>
  <si>
    <t>44.06.01 Образование и педагогические науки</t>
  </si>
  <si>
    <t>«___«____________</t>
  </si>
  <si>
    <t>НАПРАВЛЕННОСТЬ</t>
  </si>
  <si>
    <t>КВАЛИФИКАЦИЯ:</t>
  </si>
  <si>
    <t xml:space="preserve"> Исследователь. Преподаватель-исследователь.</t>
  </si>
  <si>
    <t>Виды деятельности:</t>
  </si>
  <si>
    <t>научно-исследовательская деятельность в области образования;</t>
  </si>
  <si>
    <t xml:space="preserve"> преподавательская деятельность по образовательным программам высшего образования.</t>
  </si>
  <si>
    <t>СОГЛАСОВАНО:</t>
  </si>
  <si>
    <r>
      <t xml:space="preserve">ФОРМА ОБУЧЕНИЯ: </t>
    </r>
    <r>
      <rPr>
        <b/>
        <sz val="14"/>
        <rFont val="Times New Roman"/>
        <family val="1"/>
      </rPr>
      <t>заочная</t>
    </r>
  </si>
  <si>
    <r>
      <t xml:space="preserve">СРОК ОБУЧЕНИЯ: </t>
    </r>
    <r>
      <rPr>
        <b/>
        <sz val="14"/>
        <rFont val="Times New Roman"/>
        <family val="1"/>
      </rPr>
      <t>4 года</t>
    </r>
  </si>
  <si>
    <t>1 курс</t>
  </si>
  <si>
    <t>1 сем</t>
  </si>
  <si>
    <t>2 сем</t>
  </si>
  <si>
    <t>2 курс</t>
  </si>
  <si>
    <t>3 сем</t>
  </si>
  <si>
    <t>4 сем</t>
  </si>
  <si>
    <t>3 курс</t>
  </si>
  <si>
    <t>5 сем</t>
  </si>
  <si>
    <t>6 сем</t>
  </si>
  <si>
    <t>4 курс</t>
  </si>
  <si>
    <t>7 сем</t>
  </si>
  <si>
    <t>8 сем</t>
  </si>
  <si>
    <t>Всего</t>
  </si>
  <si>
    <t>Контакт.</t>
  </si>
  <si>
    <t>СРО</t>
  </si>
  <si>
    <t>Представление научного доклада об основных результатах подготовленной научно-квалификационной работы (диссертации) (6 семестр)</t>
  </si>
  <si>
    <t>ОД</t>
  </si>
  <si>
    <t>недели</t>
  </si>
  <si>
    <t>НИД</t>
  </si>
  <si>
    <t>ПП</t>
  </si>
  <si>
    <t>НИП</t>
  </si>
  <si>
    <r>
      <t xml:space="preserve">ГОД НАЧАЛА ПОДГОТОВКИ: </t>
    </r>
    <r>
      <rPr>
        <b/>
        <sz val="14"/>
        <rFont val="Times New Roman"/>
        <family val="1"/>
      </rPr>
      <t>2019</t>
    </r>
  </si>
  <si>
    <t>Б1.В.ФД.5</t>
  </si>
  <si>
    <t>Правовые основы деятельности преподавателя высшей школы</t>
  </si>
  <si>
    <t>Основы организации и проведения научно-исследовательской работы в области образования</t>
  </si>
  <si>
    <t>Управление педагогическими исследованиями, разработками, инновациями</t>
  </si>
  <si>
    <t>Разработка и реализация образовательных проектов</t>
  </si>
  <si>
    <t>Б1.В.ФД.6</t>
  </si>
  <si>
    <t>Методы и модели педагогического исследования</t>
  </si>
  <si>
    <t>заочная форма обучения, год начала подготовки 2019</t>
  </si>
  <si>
    <t>Б1.В.ОД.3</t>
  </si>
  <si>
    <t>Б1.В.ОД.4</t>
  </si>
  <si>
    <t>Б1.В.ОД.5</t>
  </si>
  <si>
    <t>Б1.В.ОД.6</t>
  </si>
  <si>
    <t>Б1.В.ОД.7</t>
  </si>
  <si>
    <t>Б1.В.ДВ</t>
  </si>
  <si>
    <t>Дисциплины по выбору</t>
  </si>
  <si>
    <t>Б1.В.ДВ.1</t>
  </si>
  <si>
    <t>Б1.В.ДВ.2</t>
  </si>
  <si>
    <t>Б1.В.ДВ.3</t>
  </si>
  <si>
    <t>Б1.В.ДВ.4</t>
  </si>
  <si>
    <t>ФТД</t>
  </si>
  <si>
    <t>ФТД.1</t>
  </si>
  <si>
    <t>ФТД.2</t>
  </si>
  <si>
    <t>ФТД.3</t>
  </si>
  <si>
    <t>ФТД.4</t>
  </si>
  <si>
    <t>Весь период</t>
  </si>
  <si>
    <t>Теория и методика обучения и воспитания (информатика)</t>
  </si>
  <si>
    <t xml:space="preserve">Учебный план: "Теория и методика обучения и воспитания (информатика)" </t>
  </si>
  <si>
    <t>Распределение по семестрам контактной работы и самостоятельной работы обучающихся по учебным дисциплинам по направленности Теория и методика обучения и воспитания (информатика)</t>
  </si>
  <si>
    <t>Матрица соответствия формируемых компетенций по направленности Теория и методика обучения и воспитания (информатика)</t>
  </si>
  <si>
    <t>Элективные дисциплины</t>
  </si>
  <si>
    <t>Развитие информатизации образования в условиях цифровых образовательных технологий</t>
  </si>
  <si>
    <t>Методика обучения в профильной и высшей школе (информатика)</t>
  </si>
  <si>
    <t>Информационная безопасность личности в образовании</t>
  </si>
  <si>
    <t>Защита информации в информационно-образовательных сетях</t>
  </si>
  <si>
    <t>готовность участвовать в работе российских и международных исследовательских коллективов по решению научных и научно-образовательных задач</t>
  </si>
  <si>
    <t>готовность использовать   современные методы и технологии научной коммуникации на государственном и иностранном языках</t>
  </si>
  <si>
    <t xml:space="preserve">Способность к разработке основ теории, методики и технологии обучения информатике </t>
  </si>
  <si>
    <r>
      <t>Знать</t>
    </r>
    <r>
      <rPr>
        <sz val="10"/>
        <rFont val="Times New Roman"/>
        <family val="1"/>
      </rPr>
      <t xml:space="preserve">: - историю становления и развития теории и методики обучения и воспитания (информатика);
- теоретические основы включения достижений информатики в соответствующие предметные области школьных дисциплин
</t>
    </r>
  </si>
  <si>
    <r>
      <t xml:space="preserve">Уметь: </t>
    </r>
    <r>
      <rPr>
        <sz val="10"/>
        <rFont val="Times New Roman"/>
        <family val="1"/>
      </rPr>
      <t>­ учитывать возможности и ограничения применения общенаучных методов познания в методических системах предметного обучения;
­ организовывать учебную деятельность обучаемых с учётом специфики усвоения информатики;
­ реализовывать дидактические возможности информационных и коммуникационных технологий при изучении информатики как дисциплины</t>
    </r>
  </si>
  <si>
    <r>
      <t xml:space="preserve">Владеть: </t>
    </r>
    <r>
      <rPr>
        <sz val="10"/>
        <rFont val="Times New Roman"/>
        <family val="1"/>
      </rPr>
      <t>­ методами исследования и прогнозирования развития методических систем по различным образовательным областям, дисциплинам, предметам, курсам; 
- опытом анализа инновационной педагогической деятельности как источником развития методологии, теории и методики обучения и воспитания (информатика);
­ методами анализа зарубежного опыта предметного образования (информатика) и разработки путей его использования в отечественном опыте обучения</t>
    </r>
  </si>
  <si>
    <t>Способность определять перспективы развития содержания предметного образования (информатика) на основе учёта новейших достижений науки</t>
  </si>
  <si>
    <r>
      <t xml:space="preserve">Знать: </t>
    </r>
    <r>
      <rPr>
        <sz val="10"/>
        <rFont val="Times New Roman"/>
        <family val="1"/>
      </rPr>
      <t xml:space="preserve">­ развивающие и воспитательные возможности учебных дисциплин, в том числе при использовании информационных и коммуникационных технологий;
­ способы формирования положительной мотивации учения, мировоззрения, научной картины мира, соотношений научной и религиозной картин мира у субъектов образовательного процесса;
­ профориентационные возможности информатики в школе;
</t>
    </r>
  </si>
  <si>
    <r>
      <rPr>
        <i/>
        <sz val="10"/>
        <rFont val="Times New Roman"/>
        <family val="1"/>
      </rPr>
      <t>Уметь:</t>
    </r>
    <r>
      <rPr>
        <sz val="10"/>
        <rFont val="Times New Roman"/>
        <family val="1"/>
      </rPr>
      <t xml:space="preserve"> ­ определить цели предметного обучения (информатика) в соответствии с изменениями современной социокультурной и экономической ситуации и особенностями естественнонаучного мышления современного школьника</t>
    </r>
  </si>
  <si>
    <r>
      <t xml:space="preserve">Владеть: </t>
    </r>
    <r>
      <rPr>
        <sz val="10"/>
        <rFont val="Times New Roman"/>
        <family val="1"/>
      </rPr>
      <t>­ методами организации достижения учащимися предметных, метапредметных и личностных результатов по  информатике</t>
    </r>
  </si>
  <si>
    <t xml:space="preserve">Способность разрабатывать технологии обеспечения качества предметного образования (информатика) и критерии его оценки </t>
  </si>
  <si>
    <r>
      <t xml:space="preserve">Знать: </t>
    </r>
    <r>
      <rPr>
        <sz val="10"/>
        <rFont val="Times New Roman"/>
        <family val="1"/>
      </rPr>
      <t xml:space="preserve">­ теорию и практику разработки федеральных государственных образовательных стандартов общего образования; теорию, методику и практику разработки учебных программ разных типов и уровней в области информатики;
­ методы, средства, формы и технологии управления качеством предметного обучения, воспитания и самообразования и технологии мониторинга оценки качества обучения и воспитания;
­ способы конструирования содержания (в том числе электронных образовательных ресурсов), методов и организационных форм предметного обучения и воспитания в современных условиях информационного общества и глобальных коммуникаций
</t>
    </r>
  </si>
  <si>
    <r>
      <t xml:space="preserve">Уметь: </t>
    </r>
    <r>
      <rPr>
        <sz val="10"/>
        <rFont val="Times New Roman"/>
        <family val="1"/>
      </rPr>
      <t>­ проводить теоретическое обобщение передового опыта обучения и воспитания (информатика);
­ осуществлять сравнительные исследования теории и методики предметного образования (информатика) в различных педагогических системах;
- анализировать эффективность практического внедрения методов и технологий предметного обучения, воспитания и самообразования (информатика)</t>
    </r>
  </si>
  <si>
    <r>
      <t xml:space="preserve">Владеть: </t>
    </r>
    <r>
      <rPr>
        <sz val="10"/>
        <rFont val="Times New Roman"/>
        <family val="1"/>
      </rPr>
      <t xml:space="preserve">­ методами проектирования предметной среды образовательных учреждений разного типа и уровня образования; [методами разработки содержания предметного образования (информатика)];
­ методами разработки методических требований к новому поколению учебной литературы по предмету (информатика);
­ методами анализа положительных и отрицательных последствий (в образовательном аспекте) использования информационных и коммуникационных технологий в предметном обучении на разных уровнях образования;
­ методами разработки учебных программ по предмету для образовательных учреждений разного вида и уровня образования </t>
    </r>
  </si>
  <si>
    <t>Способность разрабатывать теорию и методику внеурочной, внеклассной, внешкольной учебной и воспитательной работы (информатика)</t>
  </si>
  <si>
    <r>
      <t xml:space="preserve">Знать: </t>
    </r>
    <r>
      <rPr>
        <sz val="10"/>
        <rFont val="Times New Roman"/>
        <family val="1"/>
      </rPr>
      <t xml:space="preserve">­ теорию и практику руководства самодеятельным творчеством;
­ теорию и методику дополнительного образования (информатика); 
­ методику организации предметных олимпиад, конкурсов, общественных инициатив (информатика);
</t>
    </r>
  </si>
  <si>
    <r>
      <t xml:space="preserve">Уметь: </t>
    </r>
    <r>
      <rPr>
        <sz val="10"/>
        <rFont val="Times New Roman"/>
        <family val="1"/>
      </rPr>
      <t>­ реализовывать различные формы общего и дополнительного образования (математикинформатика, физика);
­  организовывать внеурочную, внеклассную, внешкольную учебной и воспитательной работу (информатика); 
­ разрабатывать методику организации предметных олимпиад, конкурсов, общественных инициатив (математика, информатика, физика);</t>
    </r>
  </si>
  <si>
    <r>
      <t xml:space="preserve">Владеть: </t>
    </r>
    <r>
      <rPr>
        <sz val="10"/>
        <rFont val="Times New Roman"/>
        <family val="1"/>
      </rPr>
      <t>­ методами разработки вариативных форм взаимодействия общего и дополнительного образования (информатика);
­ методами подготовки учителя-предметника к работе в системе дополнительного образования (информатика);
­ методами подготовки, переподготовки и повышения квалификации педагогических кадров в области информатизации образования.</t>
    </r>
  </si>
  <si>
    <t>Заместитель директора по образовательной деятельности                                                                                                                                                    И.М. Логвинова</t>
  </si>
  <si>
    <t>Начальник управления подготовки научно-педагогических кадров высшей квалификации                                                                                            М.Г. Победоносцева</t>
  </si>
  <si>
    <t>Заведующий сектором учебно-методической работы                                                                                                                                                            С.А. Оборотова</t>
  </si>
  <si>
    <t>Заместитель заведующего кафедрой по глобальному образованию                                                                                                                                     Ю.Г. Куровская</t>
  </si>
  <si>
    <t>л</t>
  </si>
  <si>
    <t>пр</t>
  </si>
  <si>
    <t>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</si>
</sst>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8.25"/>
      <color indexed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4" fillId="0" borderId="10" xfId="52" applyFont="1" applyBorder="1" applyAlignment="1">
      <alignment horizontal="left" vertical="top"/>
      <protection/>
    </xf>
    <xf numFmtId="0" fontId="4" fillId="0" borderId="11" xfId="52" applyFont="1" applyBorder="1" applyAlignment="1">
      <alignment horizontal="left" vertical="top"/>
      <protection/>
    </xf>
    <xf numFmtId="0" fontId="4" fillId="0" borderId="12" xfId="52" applyFont="1" applyBorder="1" applyAlignment="1">
      <alignment horizontal="left" vertical="top"/>
      <protection/>
    </xf>
    <xf numFmtId="0" fontId="3" fillId="0" borderId="12" xfId="52" applyFont="1" applyBorder="1" applyAlignment="1">
      <alignment horizontal="center" vertical="top"/>
      <protection/>
    </xf>
    <xf numFmtId="0" fontId="5" fillId="0" borderId="13" xfId="52" applyFont="1" applyBorder="1" applyAlignment="1">
      <alignment horizontal="left" vertical="top"/>
      <protection/>
    </xf>
    <xf numFmtId="0" fontId="5" fillId="0" borderId="12" xfId="52" applyFont="1" applyBorder="1" applyAlignment="1">
      <alignment horizontal="left" vertical="top"/>
      <protection/>
    </xf>
    <xf numFmtId="0" fontId="5" fillId="0" borderId="14" xfId="52" applyFont="1" applyBorder="1" applyAlignment="1">
      <alignment horizontal="left" vertical="top" indent="1"/>
      <protection/>
    </xf>
    <xf numFmtId="0" fontId="5" fillId="0" borderId="15" xfId="52" applyFont="1" applyBorder="1" applyAlignment="1">
      <alignment horizontal="left" vertical="top"/>
      <protection/>
    </xf>
    <xf numFmtId="0" fontId="5" fillId="0" borderId="16" xfId="52" applyFont="1" applyBorder="1" applyAlignment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52" applyFont="1" applyBorder="1" applyAlignment="1">
      <alignment horizontal="left" vertical="top"/>
      <protection/>
    </xf>
    <xf numFmtId="0" fontId="5" fillId="0" borderId="14" xfId="52" applyFont="1" applyBorder="1" applyAlignment="1">
      <alignment horizontal="left" vertical="top"/>
      <protection/>
    </xf>
    <xf numFmtId="0" fontId="5" fillId="0" borderId="11" xfId="52" applyFont="1" applyBorder="1" applyAlignment="1">
      <alignment horizontal="left" vertical="top"/>
      <protection/>
    </xf>
    <xf numFmtId="0" fontId="3" fillId="0" borderId="12" xfId="52" applyFont="1" applyBorder="1" applyAlignment="1">
      <alignment horizontal="left" vertical="top"/>
      <protection/>
    </xf>
    <xf numFmtId="0" fontId="3" fillId="0" borderId="12" xfId="52" applyFont="1" applyBorder="1" applyAlignment="1">
      <alignment horizontal="left" vertical="top" indent="1"/>
      <protection/>
    </xf>
    <xf numFmtId="0" fontId="3" fillId="0" borderId="12" xfId="52" applyFont="1" applyBorder="1" applyAlignment="1">
      <alignment horizontal="left" vertical="top" wrapText="1"/>
      <protection/>
    </xf>
    <xf numFmtId="1" fontId="5" fillId="0" borderId="12" xfId="52" applyNumberFormat="1" applyFont="1" applyBorder="1" applyAlignment="1">
      <alignment horizontal="left" vertical="top"/>
      <protection/>
    </xf>
    <xf numFmtId="1" fontId="3" fillId="0" borderId="12" xfId="52" applyNumberFormat="1" applyFont="1" applyBorder="1" applyAlignment="1">
      <alignment horizontal="left" vertical="top"/>
      <protection/>
    </xf>
    <xf numFmtId="0" fontId="3" fillId="0" borderId="0" xfId="52" applyFont="1" applyBorder="1" applyAlignment="1">
      <alignment horizontal="left" vertical="top"/>
      <protection/>
    </xf>
    <xf numFmtId="0" fontId="3" fillId="0" borderId="0" xfId="52" applyFont="1" applyAlignment="1">
      <alignment horizontal="left"/>
      <protection/>
    </xf>
    <xf numFmtId="0" fontId="3" fillId="0" borderId="12" xfId="52" applyFont="1" applyBorder="1" applyAlignment="1">
      <alignment horizontal="left" vertical="top" textRotation="90" wrapText="1"/>
      <protection/>
    </xf>
    <xf numFmtId="0" fontId="5" fillId="0" borderId="0" xfId="52" applyFont="1" applyAlignment="1">
      <alignment horizontal="left"/>
      <protection/>
    </xf>
    <xf numFmtId="0" fontId="5" fillId="0" borderId="13" xfId="52" applyFont="1" applyBorder="1" applyAlignment="1">
      <alignment horizontal="left" vertical="top" wrapText="1"/>
      <protection/>
    </xf>
    <xf numFmtId="0" fontId="3" fillId="33" borderId="0" xfId="52" applyFont="1" applyFill="1" applyAlignment="1">
      <alignment horizontal="left"/>
      <protection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center" wrapText="1"/>
    </xf>
    <xf numFmtId="1" fontId="5" fillId="0" borderId="0" xfId="52" applyNumberFormat="1" applyFont="1" applyAlignment="1">
      <alignment horizontal="left"/>
      <protection/>
    </xf>
    <xf numFmtId="0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>
      <alignment/>
    </xf>
    <xf numFmtId="49" fontId="14" fillId="34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49" fontId="14" fillId="0" borderId="12" xfId="0" applyNumberFormat="1" applyFont="1" applyFill="1" applyBorder="1" applyAlignment="1">
      <alignment/>
    </xf>
    <xf numFmtId="0" fontId="3" fillId="0" borderId="10" xfId="52" applyFont="1" applyBorder="1" applyAlignment="1">
      <alignment horizontal="left" vertical="top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0" xfId="52" applyFont="1" applyBorder="1" applyAlignment="1">
      <alignment vertical="justify" wrapText="1"/>
      <protection/>
    </xf>
    <xf numFmtId="0" fontId="3" fillId="0" borderId="18" xfId="52" applyFont="1" applyBorder="1" applyAlignment="1">
      <alignment vertical="justify" wrapText="1"/>
      <protection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justify"/>
    </xf>
    <xf numFmtId="0" fontId="15" fillId="0" borderId="0" xfId="0" applyFont="1" applyBorder="1" applyAlignment="1">
      <alignment horizontal="center" vertical="top" wrapText="1"/>
    </xf>
    <xf numFmtId="0" fontId="0" fillId="0" borderId="0" xfId="52" applyFont="1">
      <alignment/>
      <protection/>
    </xf>
    <xf numFmtId="0" fontId="0" fillId="0" borderId="0" xfId="52">
      <alignment/>
      <protection/>
    </xf>
    <xf numFmtId="0" fontId="55" fillId="0" borderId="0" xfId="52" applyFont="1" applyFill="1">
      <alignment/>
      <protection/>
    </xf>
    <xf numFmtId="0" fontId="0" fillId="0" borderId="0" xfId="52" applyFill="1">
      <alignment/>
      <protection/>
    </xf>
    <xf numFmtId="0" fontId="3" fillId="0" borderId="12" xfId="52" applyFont="1" applyFill="1" applyBorder="1" applyAlignment="1">
      <alignment horizontal="left" vertical="top"/>
      <protection/>
    </xf>
    <xf numFmtId="1" fontId="3" fillId="0" borderId="12" xfId="52" applyNumberFormat="1" applyFont="1" applyFill="1" applyBorder="1" applyAlignment="1">
      <alignment horizontal="left" vertical="center"/>
      <protection/>
    </xf>
    <xf numFmtId="0" fontId="5" fillId="0" borderId="12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3" fillId="0" borderId="0" xfId="52" applyFont="1" applyFill="1" applyAlignment="1">
      <alignment horizontal="left"/>
      <protection/>
    </xf>
    <xf numFmtId="0" fontId="3" fillId="0" borderId="12" xfId="52" applyFont="1" applyFill="1" applyBorder="1" applyAlignment="1">
      <alignment horizontal="left"/>
      <protection/>
    </xf>
    <xf numFmtId="0" fontId="3" fillId="0" borderId="13" xfId="52" applyFont="1" applyFill="1" applyBorder="1" applyAlignment="1">
      <alignment vertical="top"/>
      <protection/>
    </xf>
    <xf numFmtId="0" fontId="5" fillId="0" borderId="0" xfId="52" applyFont="1" applyFill="1" applyAlignment="1">
      <alignment horizontal="left"/>
      <protection/>
    </xf>
    <xf numFmtId="0" fontId="13" fillId="0" borderId="12" xfId="52" applyFont="1" applyBorder="1">
      <alignment/>
      <protection/>
    </xf>
    <xf numFmtId="0" fontId="13" fillId="0" borderId="0" xfId="52" applyFont="1">
      <alignment/>
      <protection/>
    </xf>
    <xf numFmtId="0" fontId="13" fillId="0" borderId="19" xfId="52" applyFont="1" applyBorder="1" applyAlignment="1">
      <alignment horizontal="left" vertical="top"/>
      <protection/>
    </xf>
    <xf numFmtId="0" fontId="0" fillId="0" borderId="12" xfId="52" applyFont="1" applyBorder="1" applyAlignment="1">
      <alignment horizontal="left" vertical="top"/>
      <protection/>
    </xf>
    <xf numFmtId="1" fontId="0" fillId="0" borderId="12" xfId="52" applyNumberFormat="1" applyFont="1" applyBorder="1" applyAlignment="1">
      <alignment vertical="justify" wrapText="1"/>
      <protection/>
    </xf>
    <xf numFmtId="0" fontId="17" fillId="0" borderId="12" xfId="52" applyFont="1" applyBorder="1">
      <alignment/>
      <protection/>
    </xf>
    <xf numFmtId="0" fontId="13" fillId="0" borderId="12" xfId="52" applyFont="1" applyBorder="1" applyAlignment="1">
      <alignment horizontal="left" vertical="top"/>
      <protection/>
    </xf>
    <xf numFmtId="0" fontId="13" fillId="0" borderId="12" xfId="52" applyFont="1" applyBorder="1" applyAlignment="1">
      <alignment vertical="justify"/>
      <protection/>
    </xf>
    <xf numFmtId="0" fontId="13" fillId="0" borderId="12" xfId="52" applyFont="1" applyFill="1" applyBorder="1" applyAlignment="1">
      <alignment horizontal="left" vertical="top"/>
      <protection/>
    </xf>
    <xf numFmtId="0" fontId="0" fillId="0" borderId="12" xfId="52" applyFont="1" applyFill="1" applyBorder="1" applyAlignment="1">
      <alignment horizontal="left" vertical="top"/>
      <protection/>
    </xf>
    <xf numFmtId="0" fontId="0" fillId="0" borderId="13" xfId="52" applyFont="1" applyFill="1" applyBorder="1" applyAlignment="1">
      <alignment vertical="top"/>
      <protection/>
    </xf>
    <xf numFmtId="0" fontId="13" fillId="0" borderId="10" xfId="52" applyFont="1" applyBorder="1" applyAlignment="1">
      <alignment horizontal="left" vertical="top"/>
      <protection/>
    </xf>
    <xf numFmtId="0" fontId="0" fillId="0" borderId="12" xfId="52" applyFont="1" applyBorder="1" applyAlignment="1">
      <alignment horizontal="left" vertical="top" wrapText="1"/>
      <protection/>
    </xf>
    <xf numFmtId="1" fontId="0" fillId="0" borderId="0" xfId="52" applyNumberFormat="1" applyFont="1">
      <alignment/>
      <protection/>
    </xf>
    <xf numFmtId="0" fontId="13" fillId="0" borderId="19" xfId="52" applyFont="1" applyBorder="1" applyAlignment="1">
      <alignment vertical="justify"/>
      <protection/>
    </xf>
    <xf numFmtId="0" fontId="0" fillId="0" borderId="12" xfId="52" applyFont="1" applyBorder="1" applyAlignment="1">
      <alignment vertical="justify"/>
      <protection/>
    </xf>
    <xf numFmtId="0" fontId="13" fillId="0" borderId="10" xfId="52" applyFont="1" applyBorder="1" applyAlignment="1">
      <alignment vertical="justify"/>
      <protection/>
    </xf>
    <xf numFmtId="0" fontId="13" fillId="0" borderId="14" xfId="52" applyFont="1" applyBorder="1" applyAlignment="1">
      <alignment vertical="justify"/>
      <protection/>
    </xf>
    <xf numFmtId="0" fontId="13" fillId="0" borderId="11" xfId="52" applyFont="1" applyBorder="1" applyAlignment="1">
      <alignment vertical="justify"/>
      <protection/>
    </xf>
    <xf numFmtId="0" fontId="0" fillId="0" borderId="12" xfId="0" applyFont="1" applyBorder="1" applyAlignment="1">
      <alignment vertical="justify"/>
    </xf>
    <xf numFmtId="1" fontId="0" fillId="0" borderId="12" xfId="52" applyNumberFormat="1" applyFont="1" applyBorder="1" applyAlignment="1">
      <alignment vertical="justify"/>
      <protection/>
    </xf>
    <xf numFmtId="1" fontId="13" fillId="0" borderId="12" xfId="52" applyNumberFormat="1" applyFont="1" applyBorder="1" applyAlignment="1">
      <alignment vertical="justify"/>
      <protection/>
    </xf>
    <xf numFmtId="0" fontId="0" fillId="0" borderId="11" xfId="52" applyFont="1" applyBorder="1" applyAlignment="1">
      <alignment vertical="justify" wrapText="1"/>
      <protection/>
    </xf>
    <xf numFmtId="0" fontId="17" fillId="0" borderId="0" xfId="52" applyFont="1">
      <alignment/>
      <protection/>
    </xf>
    <xf numFmtId="1" fontId="13" fillId="0" borderId="12" xfId="52" applyNumberFormat="1" applyFont="1" applyBorder="1" applyAlignment="1">
      <alignment vertical="justify" wrapText="1"/>
      <protection/>
    </xf>
    <xf numFmtId="0" fontId="0" fillId="0" borderId="12" xfId="0" applyFont="1" applyFill="1" applyBorder="1" applyAlignment="1">
      <alignment vertical="justify"/>
    </xf>
    <xf numFmtId="49" fontId="14" fillId="35" borderId="12" xfId="0" applyNumberFormat="1" applyFont="1" applyFill="1" applyBorder="1" applyAlignment="1">
      <alignment/>
    </xf>
    <xf numFmtId="49" fontId="14" fillId="36" borderId="12" xfId="0" applyNumberFormat="1" applyFont="1" applyFill="1" applyBorder="1" applyAlignment="1">
      <alignment/>
    </xf>
    <xf numFmtId="0" fontId="14" fillId="36" borderId="12" xfId="0" applyFont="1" applyFill="1" applyBorder="1" applyAlignment="1">
      <alignment/>
    </xf>
    <xf numFmtId="0" fontId="3" fillId="36" borderId="12" xfId="52" applyFont="1" applyFill="1" applyBorder="1" applyAlignment="1">
      <alignment horizontal="center" vertical="top"/>
      <protection/>
    </xf>
    <xf numFmtId="0" fontId="3" fillId="36" borderId="12" xfId="52" applyFont="1" applyFill="1" applyBorder="1" applyAlignment="1">
      <alignment horizontal="left" vertical="top"/>
      <protection/>
    </xf>
    <xf numFmtId="49" fontId="14" fillId="36" borderId="12" xfId="0" applyNumberFormat="1" applyFont="1" applyFill="1" applyBorder="1" applyAlignment="1">
      <alignment/>
    </xf>
    <xf numFmtId="49" fontId="14" fillId="35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49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49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49" fontId="14" fillId="0" borderId="12" xfId="0" applyNumberFormat="1" applyFont="1" applyBorder="1" applyAlignment="1">
      <alignment vertical="top"/>
    </xf>
    <xf numFmtId="49" fontId="14" fillId="34" borderId="12" xfId="0" applyNumberFormat="1" applyFont="1" applyFill="1" applyBorder="1" applyAlignment="1">
      <alignment vertical="top"/>
    </xf>
    <xf numFmtId="49" fontId="14" fillId="36" borderId="12" xfId="0" applyNumberFormat="1" applyFont="1" applyFill="1" applyBorder="1" applyAlignment="1">
      <alignment vertical="top"/>
    </xf>
    <xf numFmtId="0" fontId="14" fillId="36" borderId="12" xfId="0" applyFont="1" applyFill="1" applyBorder="1" applyAlignment="1">
      <alignment vertical="top"/>
    </xf>
    <xf numFmtId="0" fontId="0" fillId="0" borderId="0" xfId="52" applyAlignment="1">
      <alignment vertical="top"/>
      <protection/>
    </xf>
    <xf numFmtId="0" fontId="17" fillId="0" borderId="20" xfId="52" applyFont="1" applyBorder="1" applyAlignment="1">
      <alignment horizontal="center" vertical="top" wrapText="1"/>
      <protection/>
    </xf>
    <xf numFmtId="0" fontId="17" fillId="0" borderId="21" xfId="52" applyFont="1" applyBorder="1" applyAlignment="1">
      <alignment horizontal="left" vertical="top" wrapText="1"/>
      <protection/>
    </xf>
    <xf numFmtId="0" fontId="17" fillId="0" borderId="22" xfId="52" applyFont="1" applyBorder="1" applyAlignment="1">
      <alignment horizontal="justify" vertical="top" wrapText="1"/>
      <protection/>
    </xf>
    <xf numFmtId="0" fontId="17" fillId="0" borderId="23" xfId="52" applyFont="1" applyBorder="1" applyAlignment="1">
      <alignment horizontal="justify" vertical="top" wrapText="1"/>
      <protection/>
    </xf>
    <xf numFmtId="0" fontId="17" fillId="0" borderId="20" xfId="52" applyFont="1" applyBorder="1" applyAlignment="1">
      <alignment horizontal="justify" vertical="top" wrapText="1"/>
      <protection/>
    </xf>
    <xf numFmtId="0" fontId="17" fillId="0" borderId="21" xfId="52" applyFont="1" applyBorder="1" applyAlignment="1">
      <alignment horizontal="justify" vertical="top" wrapText="1"/>
      <protection/>
    </xf>
    <xf numFmtId="0" fontId="17" fillId="0" borderId="24" xfId="52" applyFont="1" applyBorder="1" applyAlignment="1">
      <alignment horizontal="justify" vertical="top" wrapText="1"/>
      <protection/>
    </xf>
    <xf numFmtId="0" fontId="17" fillId="0" borderId="25" xfId="52" applyFont="1" applyBorder="1" applyAlignment="1">
      <alignment horizontal="justify" vertical="top" wrapText="1"/>
      <protection/>
    </xf>
    <xf numFmtId="0" fontId="18" fillId="0" borderId="25" xfId="52" applyFont="1" applyBorder="1" applyAlignment="1">
      <alignment horizontal="justify" vertical="top" wrapText="1"/>
      <protection/>
    </xf>
    <xf numFmtId="0" fontId="0" fillId="0" borderId="0" xfId="52" applyFont="1" applyAlignment="1">
      <alignment horizontal="justify" vertical="top"/>
      <protection/>
    </xf>
    <xf numFmtId="0" fontId="15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3" fillId="0" borderId="13" xfId="52" applyFont="1" applyFill="1" applyBorder="1" applyAlignment="1">
      <alignment horizontal="center" vertical="top"/>
      <protection/>
    </xf>
    <xf numFmtId="0" fontId="3" fillId="0" borderId="19" xfId="52" applyFont="1" applyFill="1" applyBorder="1" applyAlignment="1">
      <alignment horizontal="center" vertical="top"/>
      <protection/>
    </xf>
    <xf numFmtId="0" fontId="5" fillId="0" borderId="12" xfId="52" applyFont="1" applyFill="1" applyBorder="1" applyAlignment="1">
      <alignment vertical="top"/>
      <protection/>
    </xf>
    <xf numFmtId="0" fontId="3" fillId="0" borderId="26" xfId="52" applyFont="1" applyFill="1" applyBorder="1" applyAlignment="1">
      <alignment vertical="top" wrapText="1"/>
      <protection/>
    </xf>
    <xf numFmtId="0" fontId="3" fillId="0" borderId="18" xfId="52" applyFont="1" applyFill="1" applyBorder="1" applyAlignment="1">
      <alignment vertical="top" wrapText="1"/>
      <protection/>
    </xf>
    <xf numFmtId="0" fontId="3" fillId="0" borderId="27" xfId="52" applyFont="1" applyFill="1" applyBorder="1" applyAlignment="1">
      <alignment vertical="top" wrapText="1"/>
      <protection/>
    </xf>
    <xf numFmtId="0" fontId="3" fillId="0" borderId="12" xfId="52" applyFont="1" applyFill="1" applyBorder="1" applyAlignment="1">
      <alignment vertical="top" wrapText="1"/>
      <protection/>
    </xf>
    <xf numFmtId="0" fontId="3" fillId="36" borderId="12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3" fillId="0" borderId="14" xfId="52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vertical="top" wrapText="1"/>
      <protection/>
    </xf>
    <xf numFmtId="0" fontId="5" fillId="0" borderId="0" xfId="52" applyFont="1" applyBorder="1" applyAlignment="1">
      <alignment horizontal="center" vertical="justify" wrapText="1"/>
      <protection/>
    </xf>
    <xf numFmtId="0" fontId="5" fillId="0" borderId="18" xfId="52" applyFont="1" applyBorder="1" applyAlignment="1">
      <alignment horizontal="center" vertical="justify" wrapText="1"/>
      <protection/>
    </xf>
    <xf numFmtId="170" fontId="3" fillId="0" borderId="13" xfId="42" applyFont="1" applyFill="1" applyBorder="1" applyAlignment="1">
      <alignment horizontal="center" vertical="top"/>
    </xf>
    <xf numFmtId="170" fontId="3" fillId="0" borderId="19" xfId="42" applyFont="1" applyFill="1" applyBorder="1" applyAlignment="1">
      <alignment horizontal="center" vertical="top"/>
    </xf>
    <xf numFmtId="0" fontId="3" fillId="0" borderId="12" xfId="52" applyFont="1" applyBorder="1" applyAlignment="1">
      <alignment horizontal="left" vertical="top"/>
      <protection/>
    </xf>
    <xf numFmtId="0" fontId="3" fillId="0" borderId="12" xfId="52" applyFont="1" applyBorder="1" applyAlignment="1">
      <alignment horizontal="left" vertical="top" wrapText="1"/>
      <protection/>
    </xf>
    <xf numFmtId="0" fontId="3" fillId="0" borderId="12" xfId="52" applyFont="1" applyBorder="1" applyAlignment="1">
      <alignment horizontal="left" vertical="top" textRotation="90" wrapText="1"/>
      <protection/>
    </xf>
    <xf numFmtId="0" fontId="3" fillId="0" borderId="10" xfId="52" applyFont="1" applyBorder="1" applyAlignment="1">
      <alignment horizontal="left" vertical="top"/>
      <protection/>
    </xf>
    <xf numFmtId="0" fontId="3" fillId="0" borderId="14" xfId="52" applyFont="1" applyBorder="1" applyAlignment="1">
      <alignment horizontal="left" vertical="top"/>
      <protection/>
    </xf>
    <xf numFmtId="0" fontId="3" fillId="0" borderId="11" xfId="52" applyFont="1" applyBorder="1" applyAlignment="1">
      <alignment horizontal="left" vertical="top"/>
      <protection/>
    </xf>
    <xf numFmtId="0" fontId="5" fillId="0" borderId="12" xfId="52" applyFont="1" applyBorder="1" applyAlignment="1">
      <alignment horizontal="left" vertical="top"/>
      <protection/>
    </xf>
    <xf numFmtId="0" fontId="3" fillId="36" borderId="12" xfId="52" applyFont="1" applyFill="1" applyBorder="1" applyAlignment="1">
      <alignment vertical="justify" wrapText="1"/>
      <protection/>
    </xf>
    <xf numFmtId="0" fontId="3" fillId="36" borderId="26" xfId="52" applyFont="1" applyFill="1" applyBorder="1" applyAlignment="1">
      <alignment vertical="justify" wrapText="1"/>
      <protection/>
    </xf>
    <xf numFmtId="0" fontId="3" fillId="36" borderId="18" xfId="52" applyFont="1" applyFill="1" applyBorder="1" applyAlignment="1">
      <alignment vertical="justify" wrapText="1"/>
      <protection/>
    </xf>
    <xf numFmtId="0" fontId="3" fillId="36" borderId="27" xfId="52" applyFont="1" applyFill="1" applyBorder="1" applyAlignment="1">
      <alignment vertical="justify" wrapText="1"/>
      <protection/>
    </xf>
    <xf numFmtId="0" fontId="5" fillId="0" borderId="26" xfId="52" applyFont="1" applyFill="1" applyBorder="1" applyAlignment="1">
      <alignment vertical="top" wrapText="1"/>
      <protection/>
    </xf>
    <xf numFmtId="0" fontId="5" fillId="0" borderId="18" xfId="52" applyFont="1" applyFill="1" applyBorder="1" applyAlignment="1">
      <alignment vertical="top" wrapText="1"/>
      <protection/>
    </xf>
    <xf numFmtId="0" fontId="5" fillId="0" borderId="27" xfId="52" applyFont="1" applyFill="1" applyBorder="1" applyAlignment="1">
      <alignment vertical="top" wrapText="1"/>
      <protection/>
    </xf>
    <xf numFmtId="0" fontId="3" fillId="0" borderId="12" xfId="52" applyFont="1" applyFill="1" applyBorder="1" applyAlignment="1">
      <alignment vertical="top"/>
      <protection/>
    </xf>
    <xf numFmtId="0" fontId="5" fillId="0" borderId="10" xfId="52" applyFont="1" applyBorder="1" applyAlignment="1">
      <alignment horizontal="left" vertical="top"/>
      <protection/>
    </xf>
    <xf numFmtId="0" fontId="5" fillId="0" borderId="14" xfId="52" applyFont="1" applyBorder="1" applyAlignment="1">
      <alignment horizontal="left" vertical="top"/>
      <protection/>
    </xf>
    <xf numFmtId="0" fontId="5" fillId="0" borderId="11" xfId="52" applyFont="1" applyBorder="1" applyAlignment="1">
      <alignment horizontal="left" vertical="top"/>
      <protection/>
    </xf>
    <xf numFmtId="0" fontId="3" fillId="0" borderId="13" xfId="52" applyFont="1" applyBorder="1" applyAlignment="1">
      <alignment horizontal="left" vertical="top"/>
      <protection/>
    </xf>
    <xf numFmtId="0" fontId="3" fillId="0" borderId="28" xfId="52" applyFont="1" applyBorder="1" applyAlignment="1">
      <alignment horizontal="left" vertical="top"/>
      <protection/>
    </xf>
    <xf numFmtId="0" fontId="3" fillId="0" borderId="15" xfId="52" applyFont="1" applyBorder="1" applyAlignment="1">
      <alignment horizontal="left" vertical="top"/>
      <protection/>
    </xf>
    <xf numFmtId="0" fontId="3" fillId="0" borderId="16" xfId="52" applyFont="1" applyBorder="1" applyAlignment="1">
      <alignment horizontal="left" vertical="top"/>
      <protection/>
    </xf>
    <xf numFmtId="0" fontId="3" fillId="0" borderId="29" xfId="52" applyFont="1" applyBorder="1" applyAlignment="1">
      <alignment horizontal="left" vertical="top"/>
      <protection/>
    </xf>
    <xf numFmtId="0" fontId="3" fillId="0" borderId="30" xfId="52" applyFont="1" applyBorder="1" applyAlignment="1">
      <alignment horizontal="left" vertical="top"/>
      <protection/>
    </xf>
    <xf numFmtId="0" fontId="3" fillId="0" borderId="10" xfId="52" applyFont="1" applyBorder="1" applyAlignment="1">
      <alignment horizontal="left" vertical="top" wrapText="1"/>
      <protection/>
    </xf>
    <xf numFmtId="0" fontId="3" fillId="0" borderId="11" xfId="52" applyFont="1" applyBorder="1" applyAlignment="1">
      <alignment horizontal="left" vertical="top" wrapText="1"/>
      <protection/>
    </xf>
    <xf numFmtId="0" fontId="3" fillId="0" borderId="26" xfId="52" applyFont="1" applyBorder="1" applyAlignment="1">
      <alignment horizontal="left" vertical="top"/>
      <protection/>
    </xf>
    <xf numFmtId="0" fontId="3" fillId="0" borderId="27" xfId="52" applyFont="1" applyBorder="1" applyAlignment="1">
      <alignment horizontal="left" vertical="top"/>
      <protection/>
    </xf>
    <xf numFmtId="0" fontId="3" fillId="0" borderId="14" xfId="52" applyFont="1" applyBorder="1" applyAlignment="1">
      <alignment horizontal="left" vertical="top" wrapText="1"/>
      <protection/>
    </xf>
    <xf numFmtId="0" fontId="3" fillId="0" borderId="19" xfId="52" applyFont="1" applyBorder="1" applyAlignment="1">
      <alignment horizontal="left" vertical="top"/>
      <protection/>
    </xf>
    <xf numFmtId="0" fontId="3" fillId="0" borderId="13" xfId="52" applyFont="1" applyBorder="1" applyAlignment="1">
      <alignment horizontal="left" vertical="top" wrapText="1"/>
      <protection/>
    </xf>
    <xf numFmtId="0" fontId="3" fillId="0" borderId="19" xfId="52" applyFont="1" applyBorder="1" applyAlignment="1">
      <alignment horizontal="left" vertical="top" wrapText="1"/>
      <protection/>
    </xf>
    <xf numFmtId="0" fontId="3" fillId="0" borderId="12" xfId="52" applyFont="1" applyBorder="1" applyAlignment="1">
      <alignment horizontal="left" vertical="top" indent="1"/>
      <protection/>
    </xf>
    <xf numFmtId="0" fontId="0" fillId="0" borderId="13" xfId="52" applyFont="1" applyFill="1" applyBorder="1" applyAlignment="1">
      <alignment horizontal="center" vertical="top"/>
      <protection/>
    </xf>
    <xf numFmtId="0" fontId="0" fillId="0" borderId="19" xfId="52" applyFont="1" applyFill="1" applyBorder="1" applyAlignment="1">
      <alignment horizontal="center" vertical="top"/>
      <protection/>
    </xf>
    <xf numFmtId="170" fontId="0" fillId="0" borderId="13" xfId="42" applyFont="1" applyFill="1" applyBorder="1" applyAlignment="1">
      <alignment horizontal="center" vertical="top"/>
    </xf>
    <xf numFmtId="170" fontId="0" fillId="0" borderId="19" xfId="42" applyFont="1" applyFill="1" applyBorder="1" applyAlignment="1">
      <alignment horizontal="center" vertical="top"/>
    </xf>
    <xf numFmtId="0" fontId="0" fillId="0" borderId="10" xfId="52" applyFont="1" applyBorder="1" applyAlignment="1">
      <alignment horizontal="left" vertical="top" wrapText="1"/>
      <protection/>
    </xf>
    <xf numFmtId="0" fontId="0" fillId="0" borderId="14" xfId="52" applyFont="1" applyBorder="1" applyAlignment="1">
      <alignment horizontal="left" vertical="top" wrapText="1"/>
      <protection/>
    </xf>
    <xf numFmtId="0" fontId="0" fillId="0" borderId="11" xfId="52" applyFont="1" applyBorder="1" applyAlignment="1">
      <alignment horizontal="left" vertical="top" wrapText="1"/>
      <protection/>
    </xf>
    <xf numFmtId="0" fontId="0" fillId="0" borderId="12" xfId="52" applyFont="1" applyFill="1" applyBorder="1" applyAlignment="1">
      <alignment vertical="justify" wrapText="1"/>
      <protection/>
    </xf>
    <xf numFmtId="0" fontId="13" fillId="0" borderId="10" xfId="52" applyFont="1" applyBorder="1" applyAlignment="1">
      <alignment horizontal="left" vertical="top"/>
      <protection/>
    </xf>
    <xf numFmtId="0" fontId="13" fillId="0" borderId="14" xfId="52" applyFont="1" applyBorder="1" applyAlignment="1">
      <alignment horizontal="left" vertical="top"/>
      <protection/>
    </xf>
    <xf numFmtId="0" fontId="13" fillId="0" borderId="11" xfId="52" applyFont="1" applyBorder="1" applyAlignment="1">
      <alignment horizontal="left" vertical="top"/>
      <protection/>
    </xf>
    <xf numFmtId="0" fontId="13" fillId="0" borderId="12" xfId="52" applyFont="1" applyFill="1" applyBorder="1" applyAlignment="1">
      <alignment vertical="justify"/>
      <protection/>
    </xf>
    <xf numFmtId="0" fontId="0" fillId="0" borderId="12" xfId="52" applyFont="1" applyBorder="1" applyAlignment="1">
      <alignment horizontal="left" vertical="top"/>
      <protection/>
    </xf>
    <xf numFmtId="0" fontId="0" fillId="36" borderId="10" xfId="52" applyFont="1" applyFill="1" applyBorder="1" applyAlignment="1">
      <alignment vertical="justify" wrapText="1"/>
      <protection/>
    </xf>
    <xf numFmtId="0" fontId="0" fillId="36" borderId="14" xfId="52" applyFont="1" applyFill="1" applyBorder="1" applyAlignment="1">
      <alignment vertical="justify" wrapText="1"/>
      <protection/>
    </xf>
    <xf numFmtId="0" fontId="0" fillId="36" borderId="11" xfId="52" applyFont="1" applyFill="1" applyBorder="1" applyAlignment="1">
      <alignment vertical="justify" wrapText="1"/>
      <protection/>
    </xf>
    <xf numFmtId="0" fontId="13" fillId="0" borderId="10" xfId="52" applyFont="1" applyBorder="1" applyAlignment="1">
      <alignment vertical="justify"/>
      <protection/>
    </xf>
    <xf numFmtId="0" fontId="13" fillId="0" borderId="14" xfId="52" applyFont="1" applyBorder="1" applyAlignment="1">
      <alignment vertical="justify"/>
      <protection/>
    </xf>
    <xf numFmtId="0" fontId="13" fillId="0" borderId="11" xfId="52" applyFont="1" applyBorder="1" applyAlignment="1">
      <alignment vertical="justify"/>
      <protection/>
    </xf>
    <xf numFmtId="0" fontId="13" fillId="0" borderId="12" xfId="52" applyFont="1" applyBorder="1" applyAlignment="1">
      <alignment vertical="justify"/>
      <protection/>
    </xf>
    <xf numFmtId="0" fontId="0" fillId="0" borderId="10" xfId="52" applyFont="1" applyFill="1" applyBorder="1" applyAlignment="1">
      <alignment vertical="justify" wrapText="1"/>
      <protection/>
    </xf>
    <xf numFmtId="0" fontId="0" fillId="0" borderId="14" xfId="52" applyFont="1" applyFill="1" applyBorder="1" applyAlignment="1">
      <alignment vertical="justify" wrapText="1"/>
      <protection/>
    </xf>
    <xf numFmtId="0" fontId="0" fillId="0" borderId="11" xfId="52" applyFont="1" applyFill="1" applyBorder="1" applyAlignment="1">
      <alignment vertical="justify" wrapText="1"/>
      <protection/>
    </xf>
    <xf numFmtId="0" fontId="0" fillId="0" borderId="12" xfId="52" applyFont="1" applyFill="1" applyBorder="1" applyAlignment="1">
      <alignment vertical="justify"/>
      <protection/>
    </xf>
    <xf numFmtId="0" fontId="0" fillId="36" borderId="12" xfId="52" applyFont="1" applyFill="1" applyBorder="1" applyAlignment="1">
      <alignment vertical="justify" wrapText="1"/>
      <protection/>
    </xf>
    <xf numFmtId="0" fontId="0" fillId="36" borderId="26" xfId="52" applyFont="1" applyFill="1" applyBorder="1" applyAlignment="1">
      <alignment vertical="justify" wrapText="1"/>
      <protection/>
    </xf>
    <xf numFmtId="0" fontId="0" fillId="36" borderId="18" xfId="52" applyFont="1" applyFill="1" applyBorder="1" applyAlignment="1">
      <alignment vertical="justify" wrapText="1"/>
      <protection/>
    </xf>
    <xf numFmtId="0" fontId="0" fillId="36" borderId="27" xfId="52" applyFont="1" applyFill="1" applyBorder="1" applyAlignment="1">
      <alignment vertical="justify" wrapText="1"/>
      <protection/>
    </xf>
    <xf numFmtId="0" fontId="13" fillId="0" borderId="26" xfId="52" applyFont="1" applyFill="1" applyBorder="1" applyAlignment="1">
      <alignment vertical="justify" wrapText="1"/>
      <protection/>
    </xf>
    <xf numFmtId="0" fontId="13" fillId="0" borderId="18" xfId="52" applyFont="1" applyFill="1" applyBorder="1" applyAlignment="1">
      <alignment vertical="justify" wrapText="1"/>
      <protection/>
    </xf>
    <xf numFmtId="0" fontId="13" fillId="0" borderId="27" xfId="52" applyFont="1" applyFill="1" applyBorder="1" applyAlignment="1">
      <alignment vertical="justify" wrapText="1"/>
      <protection/>
    </xf>
    <xf numFmtId="0" fontId="13" fillId="0" borderId="19" xfId="52" applyFont="1" applyBorder="1" applyAlignment="1">
      <alignment vertical="justify"/>
      <protection/>
    </xf>
    <xf numFmtId="0" fontId="0" fillId="0" borderId="12" xfId="52" applyFont="1" applyBorder="1" applyAlignment="1">
      <alignment vertical="justify"/>
      <protection/>
    </xf>
    <xf numFmtId="0" fontId="0" fillId="0" borderId="12" xfId="52" applyFont="1" applyBorder="1" applyAlignment="1">
      <alignment vertical="justify" wrapText="1"/>
      <protection/>
    </xf>
    <xf numFmtId="0" fontId="1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10" xfId="52" applyFont="1" applyBorder="1" applyAlignment="1">
      <alignment horizontal="center" vertical="top"/>
      <protection/>
    </xf>
    <xf numFmtId="0" fontId="3" fillId="0" borderId="14" xfId="52" applyFont="1" applyBorder="1" applyAlignment="1">
      <alignment horizontal="center" vertical="top"/>
      <protection/>
    </xf>
    <xf numFmtId="0" fontId="3" fillId="0" borderId="11" xfId="52" applyFont="1" applyBorder="1" applyAlignment="1">
      <alignment horizontal="center" vertical="top"/>
      <protection/>
    </xf>
    <xf numFmtId="0" fontId="5" fillId="0" borderId="12" xfId="52" applyFont="1" applyBorder="1" applyAlignment="1">
      <alignment vertical="justify"/>
      <protection/>
    </xf>
    <xf numFmtId="0" fontId="3" fillId="0" borderId="10" xfId="52" applyFont="1" applyFill="1" applyBorder="1" applyAlignment="1">
      <alignment vertical="justify" wrapText="1"/>
      <protection/>
    </xf>
    <xf numFmtId="0" fontId="3" fillId="0" borderId="14" xfId="52" applyFont="1" applyFill="1" applyBorder="1" applyAlignment="1">
      <alignment vertical="justify" wrapText="1"/>
      <protection/>
    </xf>
    <xf numFmtId="0" fontId="3" fillId="0" borderId="11" xfId="52" applyFont="1" applyFill="1" applyBorder="1" applyAlignment="1">
      <alignment vertical="justify" wrapText="1"/>
      <protection/>
    </xf>
    <xf numFmtId="0" fontId="3" fillId="0" borderId="12" xfId="52" applyFont="1" applyFill="1" applyBorder="1" applyAlignment="1">
      <alignment vertical="justify" wrapText="1"/>
      <protection/>
    </xf>
    <xf numFmtId="0" fontId="5" fillId="0" borderId="26" xfId="52" applyFont="1" applyFill="1" applyBorder="1" applyAlignment="1">
      <alignment vertical="justify" wrapText="1"/>
      <protection/>
    </xf>
    <xf numFmtId="0" fontId="5" fillId="0" borderId="18" xfId="52" applyFont="1" applyFill="1" applyBorder="1" applyAlignment="1">
      <alignment vertical="justify" wrapText="1"/>
      <protection/>
    </xf>
    <xf numFmtId="0" fontId="5" fillId="0" borderId="27" xfId="52" applyFont="1" applyFill="1" applyBorder="1" applyAlignment="1">
      <alignment vertical="justify" wrapText="1"/>
      <protection/>
    </xf>
    <xf numFmtId="0" fontId="3" fillId="36" borderId="13" xfId="52" applyFont="1" applyFill="1" applyBorder="1" applyAlignment="1">
      <alignment horizontal="center" vertical="top"/>
      <protection/>
    </xf>
    <xf numFmtId="0" fontId="3" fillId="36" borderId="19" xfId="52" applyFont="1" applyFill="1" applyBorder="1" applyAlignment="1">
      <alignment horizontal="center" vertical="top"/>
      <protection/>
    </xf>
    <xf numFmtId="0" fontId="3" fillId="36" borderId="10" xfId="52" applyFont="1" applyFill="1" applyBorder="1" applyAlignment="1">
      <alignment vertical="justify" wrapText="1"/>
      <protection/>
    </xf>
    <xf numFmtId="0" fontId="3" fillId="36" borderId="14" xfId="52" applyFont="1" applyFill="1" applyBorder="1" applyAlignment="1">
      <alignment vertical="justify" wrapText="1"/>
      <protection/>
    </xf>
    <xf numFmtId="0" fontId="3" fillId="36" borderId="11" xfId="52" applyFont="1" applyFill="1" applyBorder="1" applyAlignment="1">
      <alignment vertical="justify" wrapText="1"/>
      <protection/>
    </xf>
    <xf numFmtId="0" fontId="3" fillId="0" borderId="13" xfId="52" applyFont="1" applyBorder="1" applyAlignment="1">
      <alignment horizontal="center" vertical="top"/>
      <protection/>
    </xf>
    <xf numFmtId="0" fontId="3" fillId="0" borderId="19" xfId="52" applyFont="1" applyBorder="1" applyAlignment="1">
      <alignment horizontal="center" vertical="top"/>
      <protection/>
    </xf>
    <xf numFmtId="0" fontId="3" fillId="0" borderId="26" xfId="52" applyFont="1" applyBorder="1" applyAlignment="1">
      <alignment vertical="top" wrapText="1"/>
      <protection/>
    </xf>
    <xf numFmtId="0" fontId="3" fillId="0" borderId="18" xfId="52" applyFont="1" applyBorder="1" applyAlignment="1">
      <alignment vertical="top" wrapText="1"/>
      <protection/>
    </xf>
    <xf numFmtId="0" fontId="3" fillId="0" borderId="27" xfId="52" applyFont="1" applyBorder="1" applyAlignment="1">
      <alignment vertical="top" wrapText="1"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4" xfId="52" applyFont="1" applyBorder="1" applyAlignment="1">
      <alignment vertical="top" wrapText="1"/>
      <protection/>
    </xf>
    <xf numFmtId="0" fontId="3" fillId="0" borderId="11" xfId="52" applyFont="1" applyBorder="1" applyAlignment="1">
      <alignment vertical="top" wrapText="1"/>
      <protection/>
    </xf>
    <xf numFmtId="0" fontId="3" fillId="0" borderId="12" xfId="52" applyFont="1" applyBorder="1" applyAlignment="1">
      <alignment horizontal="center" vertical="top"/>
      <protection/>
    </xf>
    <xf numFmtId="0" fontId="3" fillId="0" borderId="12" xfId="52" applyFont="1" applyBorder="1" applyAlignment="1">
      <alignment vertical="top" wrapText="1"/>
      <protection/>
    </xf>
    <xf numFmtId="0" fontId="5" fillId="0" borderId="14" xfId="52" applyFont="1" applyBorder="1" applyAlignment="1">
      <alignment horizontal="center" vertical="top"/>
      <protection/>
    </xf>
    <xf numFmtId="0" fontId="5" fillId="0" borderId="11" xfId="52" applyFont="1" applyBorder="1" applyAlignment="1">
      <alignment horizontal="center" vertical="top"/>
      <protection/>
    </xf>
    <xf numFmtId="0" fontId="17" fillId="0" borderId="22" xfId="52" applyFont="1" applyBorder="1" applyAlignment="1">
      <alignment horizontal="justify" vertical="top" wrapText="1"/>
      <protection/>
    </xf>
    <xf numFmtId="0" fontId="17" fillId="0" borderId="24" xfId="52" applyFont="1" applyBorder="1" applyAlignment="1">
      <alignment horizontal="justify" vertical="top" wrapText="1"/>
      <protection/>
    </xf>
    <xf numFmtId="0" fontId="17" fillId="0" borderId="31" xfId="52" applyFont="1" applyBorder="1" applyAlignment="1">
      <alignment horizontal="justify" vertical="top" wrapText="1"/>
      <protection/>
    </xf>
    <xf numFmtId="0" fontId="17" fillId="0" borderId="32" xfId="52" applyFont="1" applyBorder="1" applyAlignment="1">
      <alignment horizontal="justify" vertical="top" wrapText="1"/>
      <protection/>
    </xf>
    <xf numFmtId="0" fontId="17" fillId="0" borderId="33" xfId="52" applyFont="1" applyBorder="1" applyAlignment="1">
      <alignment horizontal="justify" vertical="top" wrapText="1"/>
      <protection/>
    </xf>
    <xf numFmtId="0" fontId="17" fillId="0" borderId="34" xfId="52" applyFont="1" applyBorder="1" applyAlignment="1">
      <alignment horizontal="justify" vertical="top" wrapText="1"/>
      <protection/>
    </xf>
    <xf numFmtId="0" fontId="17" fillId="0" borderId="35" xfId="52" applyFont="1" applyBorder="1" applyAlignment="1">
      <alignment horizontal="justify" vertical="top" wrapText="1"/>
      <protection/>
    </xf>
    <xf numFmtId="0" fontId="16" fillId="0" borderId="36" xfId="52" applyFont="1" applyBorder="1" applyAlignment="1">
      <alignment horizontal="justify" vertical="top" wrapText="1"/>
      <protection/>
    </xf>
    <xf numFmtId="0" fontId="16" fillId="0" borderId="37" xfId="52" applyFont="1" applyBorder="1" applyAlignment="1">
      <alignment horizontal="justify" vertical="top" wrapText="1"/>
      <protection/>
    </xf>
    <xf numFmtId="0" fontId="16" fillId="0" borderId="38" xfId="52" applyFont="1" applyBorder="1" applyAlignment="1">
      <alignment horizontal="justify" vertical="top" wrapText="1"/>
      <protection/>
    </xf>
    <xf numFmtId="0" fontId="16" fillId="0" borderId="39" xfId="52" applyFont="1" applyBorder="1" applyAlignment="1">
      <alignment horizontal="justify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2 2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96" zoomScaleSheetLayoutView="96" workbookViewId="0" topLeftCell="A1">
      <selection activeCell="E24" sqref="E24"/>
    </sheetView>
  </sheetViews>
  <sheetFormatPr defaultColWidth="9.140625" defaultRowHeight="12.75"/>
  <cols>
    <col min="1" max="1" width="130.28125" style="0" customWidth="1"/>
    <col min="2" max="2" width="17.7109375" style="0" hidden="1" customWidth="1"/>
    <col min="3" max="3" width="0" style="0" hidden="1" customWidth="1"/>
  </cols>
  <sheetData>
    <row r="1" spans="1:4" ht="15.75">
      <c r="A1" s="46" t="s">
        <v>155</v>
      </c>
      <c r="B1" s="1"/>
      <c r="C1" s="4"/>
      <c r="D1" s="4"/>
    </row>
    <row r="2" spans="1:4" ht="15.75">
      <c r="A2" s="46" t="s">
        <v>156</v>
      </c>
      <c r="B2" s="1"/>
      <c r="C2" s="4"/>
      <c r="D2" s="4"/>
    </row>
    <row r="3" spans="1:4" ht="37.5">
      <c r="A3" s="32" t="s">
        <v>157</v>
      </c>
      <c r="B3" s="1"/>
      <c r="C3" s="4"/>
      <c r="D3" s="4"/>
    </row>
    <row r="4" spans="1:4" ht="18.75">
      <c r="A4" s="33" t="s">
        <v>158</v>
      </c>
      <c r="B4" s="1"/>
      <c r="C4" s="4"/>
      <c r="D4" s="4"/>
    </row>
    <row r="5" spans="1:4" ht="18.75">
      <c r="A5" s="33" t="s">
        <v>159</v>
      </c>
      <c r="B5" s="1"/>
      <c r="C5" s="4"/>
      <c r="D5" s="4"/>
    </row>
    <row r="6" spans="1:4" ht="18.75">
      <c r="A6" s="33" t="s">
        <v>160</v>
      </c>
      <c r="B6" s="1"/>
      <c r="C6" s="4"/>
      <c r="D6" s="4"/>
    </row>
    <row r="7" spans="1:4" ht="18.75">
      <c r="A7" s="34" t="s">
        <v>119</v>
      </c>
      <c r="B7" s="1"/>
      <c r="C7" s="4"/>
      <c r="D7" s="4"/>
    </row>
    <row r="8" spans="1:4" ht="18.75">
      <c r="A8" s="33" t="s">
        <v>161</v>
      </c>
      <c r="B8" s="1"/>
      <c r="C8" s="4"/>
      <c r="D8" s="4"/>
    </row>
    <row r="9" spans="1:4" ht="18.75">
      <c r="A9" s="33"/>
      <c r="B9" s="1"/>
      <c r="C9" s="4"/>
      <c r="D9" s="4"/>
    </row>
    <row r="10" spans="1:4" ht="18.75">
      <c r="A10" s="31" t="s">
        <v>0</v>
      </c>
      <c r="B10" s="47" t="s">
        <v>162</v>
      </c>
      <c r="C10" s="48" t="s">
        <v>1</v>
      </c>
      <c r="D10" s="4"/>
    </row>
    <row r="11" spans="1:4" ht="18.75">
      <c r="A11" s="31" t="s">
        <v>163</v>
      </c>
      <c r="B11" s="47"/>
      <c r="C11" s="48"/>
      <c r="D11" s="4"/>
    </row>
    <row r="12" spans="1:4" ht="18.75">
      <c r="A12" s="49" t="s">
        <v>164</v>
      </c>
      <c r="B12" s="47"/>
      <c r="C12" s="48"/>
      <c r="D12" s="4"/>
    </row>
    <row r="13" spans="1:4" ht="25.5">
      <c r="A13" s="50" t="s">
        <v>165</v>
      </c>
      <c r="B13" s="3" t="s">
        <v>166</v>
      </c>
      <c r="C13" s="4"/>
      <c r="D13" s="4"/>
    </row>
    <row r="14" spans="1:4" ht="18.75">
      <c r="A14" s="50" t="s">
        <v>167</v>
      </c>
      <c r="B14" s="3"/>
      <c r="C14" s="4"/>
      <c r="D14" s="4"/>
    </row>
    <row r="15" spans="1:4" ht="18.75">
      <c r="A15" s="51" t="s">
        <v>223</v>
      </c>
      <c r="B15" s="1"/>
      <c r="C15" s="4"/>
      <c r="D15" s="4"/>
    </row>
    <row r="16" spans="1:4" ht="18.75">
      <c r="A16" s="51" t="s">
        <v>168</v>
      </c>
      <c r="B16" s="1"/>
      <c r="C16" s="4"/>
      <c r="D16" s="4"/>
    </row>
    <row r="17" spans="1:4" ht="18.75">
      <c r="A17" s="51" t="s">
        <v>169</v>
      </c>
      <c r="B17" s="1"/>
      <c r="C17" s="4"/>
      <c r="D17" s="4"/>
    </row>
    <row r="18" spans="1:4" ht="15.75">
      <c r="A18" s="52" t="s">
        <v>170</v>
      </c>
      <c r="B18" s="1"/>
      <c r="C18" s="4"/>
      <c r="D18" s="4"/>
    </row>
    <row r="19" spans="1:4" ht="15.75">
      <c r="A19" s="53" t="s">
        <v>171</v>
      </c>
      <c r="B19" s="1"/>
      <c r="C19" s="4"/>
      <c r="D19" s="4"/>
    </row>
    <row r="20" spans="1:4" ht="15.75">
      <c r="A20" s="52" t="s">
        <v>172</v>
      </c>
      <c r="B20" s="1"/>
      <c r="C20" s="4"/>
      <c r="D20" s="4"/>
    </row>
    <row r="21" spans="1:4" ht="18.75">
      <c r="A21" s="51" t="s">
        <v>174</v>
      </c>
      <c r="B21" s="1"/>
      <c r="C21" s="4"/>
      <c r="D21" s="4"/>
    </row>
    <row r="22" spans="1:4" ht="18.75">
      <c r="A22" s="51" t="s">
        <v>175</v>
      </c>
      <c r="B22" s="1"/>
      <c r="C22" s="4"/>
      <c r="D22" s="4"/>
    </row>
    <row r="23" spans="1:5" ht="18.75">
      <c r="A23" s="32" t="s">
        <v>197</v>
      </c>
      <c r="B23" s="1"/>
      <c r="C23" s="5"/>
      <c r="D23" s="5"/>
      <c r="E23" s="4"/>
    </row>
    <row r="24" spans="1:5" ht="15.75">
      <c r="A24" s="54" t="s">
        <v>132</v>
      </c>
      <c r="B24" s="1"/>
      <c r="C24" s="5"/>
      <c r="D24" s="5"/>
      <c r="E24" s="4"/>
    </row>
    <row r="25" spans="1:4" ht="15.75">
      <c r="A25" s="54" t="s">
        <v>131</v>
      </c>
      <c r="B25" s="1"/>
      <c r="C25" s="4"/>
      <c r="D25" s="4"/>
    </row>
    <row r="26" spans="1:4" ht="15.75">
      <c r="A26" s="54"/>
      <c r="B26" s="1"/>
      <c r="C26" s="4"/>
      <c r="D26" s="4"/>
    </row>
    <row r="27" spans="1:4" ht="15.75">
      <c r="A27" s="120" t="s">
        <v>173</v>
      </c>
      <c r="B27" s="120"/>
      <c r="C27" s="120"/>
      <c r="D27" s="120"/>
    </row>
    <row r="28" spans="1:4" ht="12.75">
      <c r="A28" s="121" t="s">
        <v>250</v>
      </c>
      <c r="B28" s="121"/>
      <c r="C28" s="121"/>
      <c r="D28" s="121"/>
    </row>
    <row r="29" spans="1:4" ht="12.75">
      <c r="A29" s="121" t="s">
        <v>251</v>
      </c>
      <c r="B29" s="121"/>
      <c r="C29" s="121"/>
      <c r="D29" s="121"/>
    </row>
    <row r="30" spans="1:4" ht="12.75">
      <c r="A30" s="121" t="s">
        <v>252</v>
      </c>
      <c r="B30" s="121"/>
      <c r="C30" s="121"/>
      <c r="D30" s="121"/>
    </row>
    <row r="31" spans="1:4" ht="12.75">
      <c r="A31" s="122" t="s">
        <v>253</v>
      </c>
      <c r="B31" s="122"/>
      <c r="C31" s="122"/>
      <c r="D31" s="122"/>
    </row>
  </sheetData>
  <sheetProtection/>
  <mergeCells count="5">
    <mergeCell ref="A27:D27"/>
    <mergeCell ref="A28:D28"/>
    <mergeCell ref="A29:D29"/>
    <mergeCell ref="A30:D30"/>
    <mergeCell ref="A31:D31"/>
  </mergeCells>
  <printOptions/>
  <pageMargins left="1.299212598425197" right="0.7086614173228347" top="0.7480314960629921" bottom="0.7480314960629921" header="0.31496062992125984" footer="0.31496062992125984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1"/>
  <sheetViews>
    <sheetView view="pageBreakPreview" zoomScale="110" zoomScaleNormal="130" zoomScaleSheetLayoutView="110" zoomScalePageLayoutView="0" workbookViewId="0" topLeftCell="A1">
      <pane xSplit="4" ySplit="7" topLeftCell="E8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AN42" sqref="AN42"/>
    </sheetView>
  </sheetViews>
  <sheetFormatPr defaultColWidth="9.140625" defaultRowHeight="12.75"/>
  <cols>
    <col min="1" max="1" width="9.140625" style="26" customWidth="1"/>
    <col min="2" max="2" width="21.140625" style="26" customWidth="1"/>
    <col min="3" max="3" width="6.421875" style="26" customWidth="1"/>
    <col min="4" max="4" width="7.57421875" style="26" customWidth="1"/>
    <col min="5" max="5" width="4.8515625" style="26" hidden="1" customWidth="1"/>
    <col min="6" max="6" width="5.28125" style="26" hidden="1" customWidth="1"/>
    <col min="7" max="7" width="6.28125" style="26" hidden="1" customWidth="1"/>
    <col min="8" max="8" width="6.421875" style="26" hidden="1" customWidth="1"/>
    <col min="9" max="9" width="6.7109375" style="26" hidden="1" customWidth="1"/>
    <col min="10" max="10" width="5.28125" style="26" hidden="1" customWidth="1"/>
    <col min="11" max="11" width="5.00390625" style="26" hidden="1" customWidth="1"/>
    <col min="12" max="12" width="5.28125" style="26" hidden="1" customWidth="1"/>
    <col min="13" max="13" width="0" style="26" hidden="1" customWidth="1"/>
    <col min="14" max="14" width="4.57421875" style="26" hidden="1" customWidth="1"/>
    <col min="15" max="15" width="6.00390625" style="26" customWidth="1"/>
    <col min="16" max="16" width="5.57421875" style="26" customWidth="1"/>
    <col min="17" max="17" width="3.57421875" style="26" hidden="1" customWidth="1"/>
    <col min="18" max="18" width="3.7109375" style="26" hidden="1" customWidth="1"/>
    <col min="19" max="19" width="5.421875" style="26" hidden="1" customWidth="1"/>
    <col min="20" max="21" width="4.00390625" style="26" hidden="1" customWidth="1"/>
    <col min="22" max="22" width="9.140625" style="26" customWidth="1"/>
    <col min="23" max="23" width="3.57421875" style="26" hidden="1" customWidth="1"/>
    <col min="24" max="24" width="3.7109375" style="26" hidden="1" customWidth="1"/>
    <col min="25" max="25" width="5.421875" style="26" hidden="1" customWidth="1"/>
    <col min="26" max="26" width="4.8515625" style="26" hidden="1" customWidth="1"/>
    <col min="27" max="27" width="3.8515625" style="26" hidden="1" customWidth="1"/>
    <col min="28" max="28" width="7.28125" style="26" customWidth="1"/>
    <col min="29" max="29" width="3.7109375" style="26" hidden="1" customWidth="1"/>
    <col min="30" max="30" width="3.57421875" style="26" hidden="1" customWidth="1"/>
    <col min="31" max="31" width="5.421875" style="26" hidden="1" customWidth="1"/>
    <col min="32" max="32" width="5.57421875" style="26" hidden="1" customWidth="1"/>
    <col min="33" max="33" width="4.28125" style="26" hidden="1" customWidth="1"/>
    <col min="34" max="34" width="7.140625" style="26" customWidth="1"/>
    <col min="35" max="36" width="3.7109375" style="26" hidden="1" customWidth="1"/>
    <col min="37" max="37" width="5.421875" style="26" hidden="1" customWidth="1"/>
    <col min="38" max="38" width="5.7109375" style="26" hidden="1" customWidth="1"/>
    <col min="39" max="39" width="4.28125" style="26" hidden="1" customWidth="1"/>
    <col min="40" max="40" width="9.28125" style="26" customWidth="1"/>
    <col min="41" max="41" width="9.140625" style="26" customWidth="1"/>
    <col min="42" max="42" width="0" style="26" hidden="1" customWidth="1"/>
    <col min="43" max="16384" width="9.140625" style="26" customWidth="1"/>
  </cols>
  <sheetData>
    <row r="1" ht="11.25" hidden="1">
      <c r="V1" s="25"/>
    </row>
    <row r="2" ht="11.25" hidden="1"/>
    <row r="3" spans="1:42" ht="11.25" customHeight="1">
      <c r="A3" s="134" t="s">
        <v>224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44"/>
    </row>
    <row r="4" spans="1:42" ht="15.75" customHeight="1">
      <c r="A4" s="135" t="s">
        <v>205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45"/>
    </row>
    <row r="5" spans="1:42" ht="13.5" customHeight="1">
      <c r="A5" s="139" t="s">
        <v>5</v>
      </c>
      <c r="B5" s="139" t="s">
        <v>6</v>
      </c>
      <c r="C5" s="139"/>
      <c r="D5" s="139"/>
      <c r="E5" s="139" t="s">
        <v>14</v>
      </c>
      <c r="F5" s="139"/>
      <c r="G5" s="138" t="s">
        <v>43</v>
      </c>
      <c r="H5" s="138"/>
      <c r="I5" s="138"/>
      <c r="J5" s="138"/>
      <c r="K5" s="138"/>
      <c r="L5" s="138"/>
      <c r="M5" s="138"/>
      <c r="N5" s="138"/>
      <c r="O5" s="139" t="s">
        <v>25</v>
      </c>
      <c r="P5" s="139"/>
      <c r="Q5" s="141" t="s">
        <v>15</v>
      </c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3"/>
      <c r="AO5" s="139" t="s">
        <v>16</v>
      </c>
      <c r="AP5" s="139" t="s">
        <v>39</v>
      </c>
    </row>
    <row r="6" spans="1:42" ht="14.25" customHeight="1">
      <c r="A6" s="139"/>
      <c r="B6" s="139"/>
      <c r="C6" s="139"/>
      <c r="D6" s="139"/>
      <c r="E6" s="139"/>
      <c r="F6" s="139"/>
      <c r="G6" s="139" t="s">
        <v>17</v>
      </c>
      <c r="H6" s="139" t="s">
        <v>9</v>
      </c>
      <c r="I6" s="139" t="s">
        <v>18</v>
      </c>
      <c r="J6" s="139"/>
      <c r="K6" s="139"/>
      <c r="L6" s="139"/>
      <c r="M6" s="139"/>
      <c r="N6" s="139"/>
      <c r="O6" s="139" t="s">
        <v>49</v>
      </c>
      <c r="P6" s="138" t="s">
        <v>19</v>
      </c>
      <c r="Q6" s="138" t="s">
        <v>20</v>
      </c>
      <c r="R6" s="138"/>
      <c r="S6" s="138"/>
      <c r="T6" s="138"/>
      <c r="U6" s="138"/>
      <c r="V6" s="138"/>
      <c r="W6" s="138" t="s">
        <v>21</v>
      </c>
      <c r="X6" s="138"/>
      <c r="Y6" s="138"/>
      <c r="Z6" s="138"/>
      <c r="AA6" s="138"/>
      <c r="AB6" s="138"/>
      <c r="AC6" s="138" t="s">
        <v>55</v>
      </c>
      <c r="AD6" s="138"/>
      <c r="AE6" s="138"/>
      <c r="AF6" s="138"/>
      <c r="AG6" s="138"/>
      <c r="AH6" s="138"/>
      <c r="AI6" s="138" t="s">
        <v>22</v>
      </c>
      <c r="AJ6" s="138"/>
      <c r="AK6" s="138"/>
      <c r="AL6" s="138"/>
      <c r="AM6" s="138"/>
      <c r="AN6" s="138"/>
      <c r="AO6" s="139"/>
      <c r="AP6" s="139"/>
    </row>
    <row r="7" spans="1:42" ht="38.25" customHeight="1">
      <c r="A7" s="139"/>
      <c r="B7" s="139"/>
      <c r="C7" s="139"/>
      <c r="D7" s="139"/>
      <c r="E7" s="140" t="s">
        <v>7</v>
      </c>
      <c r="F7" s="140" t="s">
        <v>8</v>
      </c>
      <c r="G7" s="139"/>
      <c r="H7" s="139"/>
      <c r="I7" s="140" t="s">
        <v>11</v>
      </c>
      <c r="J7" s="138" t="s">
        <v>10</v>
      </c>
      <c r="K7" s="138"/>
      <c r="L7" s="138"/>
      <c r="M7" s="138" t="s">
        <v>23</v>
      </c>
      <c r="N7" s="140" t="s">
        <v>48</v>
      </c>
      <c r="O7" s="138"/>
      <c r="P7" s="138"/>
      <c r="Q7" s="138" t="s">
        <v>24</v>
      </c>
      <c r="R7" s="138"/>
      <c r="S7" s="138"/>
      <c r="T7" s="138"/>
      <c r="U7" s="138"/>
      <c r="V7" s="138" t="s">
        <v>25</v>
      </c>
      <c r="W7" s="138" t="s">
        <v>24</v>
      </c>
      <c r="X7" s="138"/>
      <c r="Y7" s="138"/>
      <c r="Z7" s="138"/>
      <c r="AA7" s="138"/>
      <c r="AB7" s="138" t="s">
        <v>25</v>
      </c>
      <c r="AC7" s="138" t="s">
        <v>24</v>
      </c>
      <c r="AD7" s="138"/>
      <c r="AE7" s="138"/>
      <c r="AF7" s="138"/>
      <c r="AG7" s="138"/>
      <c r="AH7" s="138" t="s">
        <v>25</v>
      </c>
      <c r="AI7" s="138" t="s">
        <v>24</v>
      </c>
      <c r="AJ7" s="138"/>
      <c r="AK7" s="138"/>
      <c r="AL7" s="138"/>
      <c r="AM7" s="138"/>
      <c r="AN7" s="138" t="s">
        <v>25</v>
      </c>
      <c r="AO7" s="139"/>
      <c r="AP7" s="139"/>
    </row>
    <row r="8" spans="1:42" ht="39.75" customHeight="1" hidden="1">
      <c r="A8" s="139"/>
      <c r="B8" s="139"/>
      <c r="C8" s="139"/>
      <c r="D8" s="139"/>
      <c r="E8" s="140"/>
      <c r="F8" s="140"/>
      <c r="G8" s="139"/>
      <c r="H8" s="139"/>
      <c r="I8" s="140"/>
      <c r="J8" s="20" t="s">
        <v>26</v>
      </c>
      <c r="K8" s="20" t="s">
        <v>12</v>
      </c>
      <c r="L8" s="20" t="s">
        <v>13</v>
      </c>
      <c r="M8" s="138"/>
      <c r="N8" s="140"/>
      <c r="O8" s="138"/>
      <c r="P8" s="138"/>
      <c r="Q8" s="27" t="s">
        <v>26</v>
      </c>
      <c r="R8" s="27" t="s">
        <v>12</v>
      </c>
      <c r="S8" s="27" t="s">
        <v>13</v>
      </c>
      <c r="T8" s="27" t="s">
        <v>23</v>
      </c>
      <c r="U8" s="27" t="s">
        <v>48</v>
      </c>
      <c r="V8" s="138"/>
      <c r="W8" s="27" t="s">
        <v>26</v>
      </c>
      <c r="X8" s="27" t="s">
        <v>12</v>
      </c>
      <c r="Y8" s="27" t="s">
        <v>13</v>
      </c>
      <c r="Z8" s="27" t="s">
        <v>23</v>
      </c>
      <c r="AA8" s="27" t="s">
        <v>48</v>
      </c>
      <c r="AB8" s="138"/>
      <c r="AC8" s="27" t="s">
        <v>26</v>
      </c>
      <c r="AD8" s="27" t="s">
        <v>12</v>
      </c>
      <c r="AE8" s="27" t="s">
        <v>13</v>
      </c>
      <c r="AF8" s="27" t="s">
        <v>23</v>
      </c>
      <c r="AG8" s="27" t="s">
        <v>48</v>
      </c>
      <c r="AH8" s="138"/>
      <c r="AI8" s="27" t="s">
        <v>26</v>
      </c>
      <c r="AJ8" s="27" t="s">
        <v>12</v>
      </c>
      <c r="AK8" s="27" t="s">
        <v>13</v>
      </c>
      <c r="AL8" s="27" t="s">
        <v>23</v>
      </c>
      <c r="AM8" s="27" t="s">
        <v>48</v>
      </c>
      <c r="AN8" s="138"/>
      <c r="AO8" s="139"/>
      <c r="AP8" s="139"/>
    </row>
    <row r="9" spans="1:42" ht="11.25">
      <c r="A9" s="21"/>
      <c r="B9" s="138" t="s">
        <v>2</v>
      </c>
      <c r="C9" s="138"/>
      <c r="D9" s="138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3">
        <f>P38+P44+P49+P57+P62</f>
        <v>184</v>
      </c>
      <c r="Q9" s="23">
        <f aca="true" t="shared" si="0" ref="Q9:AP9">Q38+Q44+Q49+Q57+Q62</f>
        <v>0</v>
      </c>
      <c r="R9" s="23">
        <f t="shared" si="0"/>
        <v>0</v>
      </c>
      <c r="S9" s="23">
        <f t="shared" si="0"/>
        <v>0</v>
      </c>
      <c r="T9" s="23">
        <f t="shared" si="0"/>
        <v>0</v>
      </c>
      <c r="U9" s="23">
        <f t="shared" si="0"/>
        <v>0</v>
      </c>
      <c r="V9" s="23">
        <f t="shared" si="0"/>
        <v>26</v>
      </c>
      <c r="W9" s="23">
        <f t="shared" si="0"/>
        <v>0</v>
      </c>
      <c r="X9" s="23">
        <f t="shared" si="0"/>
        <v>0</v>
      </c>
      <c r="Y9" s="23">
        <f t="shared" si="0"/>
        <v>0</v>
      </c>
      <c r="Z9" s="23">
        <f t="shared" si="0"/>
        <v>0</v>
      </c>
      <c r="AA9" s="23">
        <f t="shared" si="0"/>
        <v>0</v>
      </c>
      <c r="AB9" s="23">
        <f t="shared" si="0"/>
        <v>40</v>
      </c>
      <c r="AC9" s="23">
        <f t="shared" si="0"/>
        <v>0</v>
      </c>
      <c r="AD9" s="23">
        <f t="shared" si="0"/>
        <v>0</v>
      </c>
      <c r="AE9" s="23">
        <f t="shared" si="0"/>
        <v>0</v>
      </c>
      <c r="AF9" s="23">
        <f t="shared" si="0"/>
        <v>0</v>
      </c>
      <c r="AG9" s="23">
        <f t="shared" si="0"/>
        <v>0</v>
      </c>
      <c r="AH9" s="23">
        <f t="shared" si="0"/>
        <v>50</v>
      </c>
      <c r="AI9" s="23">
        <f t="shared" si="0"/>
        <v>0</v>
      </c>
      <c r="AJ9" s="23">
        <f t="shared" si="0"/>
        <v>0</v>
      </c>
      <c r="AK9" s="23">
        <f t="shared" si="0"/>
        <v>0</v>
      </c>
      <c r="AL9" s="23">
        <f t="shared" si="0"/>
        <v>0</v>
      </c>
      <c r="AM9" s="23">
        <f t="shared" si="0"/>
        <v>0</v>
      </c>
      <c r="AN9" s="23">
        <f t="shared" si="0"/>
        <v>68</v>
      </c>
      <c r="AO9" s="23">
        <f t="shared" si="0"/>
        <v>6624</v>
      </c>
      <c r="AP9" s="23">
        <f t="shared" si="0"/>
        <v>0</v>
      </c>
    </row>
    <row r="10" spans="1:42" ht="25.5" customHeight="1">
      <c r="A10" s="21"/>
      <c r="B10" s="139" t="s">
        <v>3</v>
      </c>
      <c r="C10" s="139"/>
      <c r="D10" s="13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3">
        <f>P9-SUM(P34:P37)</f>
        <v>180</v>
      </c>
      <c r="Q10" s="23">
        <f aca="true" t="shared" si="1" ref="Q10:AN10">Q9-SUM(Q34:Q37)</f>
        <v>0</v>
      </c>
      <c r="R10" s="23">
        <f t="shared" si="1"/>
        <v>0</v>
      </c>
      <c r="S10" s="23">
        <f t="shared" si="1"/>
        <v>0</v>
      </c>
      <c r="T10" s="23">
        <f t="shared" si="1"/>
        <v>0</v>
      </c>
      <c r="U10" s="23">
        <f t="shared" si="1"/>
        <v>0</v>
      </c>
      <c r="V10" s="23">
        <f t="shared" si="1"/>
        <v>24</v>
      </c>
      <c r="W10" s="23">
        <f t="shared" si="1"/>
        <v>0</v>
      </c>
      <c r="X10" s="23">
        <f t="shared" si="1"/>
        <v>0</v>
      </c>
      <c r="Y10" s="23">
        <f t="shared" si="1"/>
        <v>0</v>
      </c>
      <c r="Z10" s="23">
        <f t="shared" si="1"/>
        <v>0</v>
      </c>
      <c r="AA10" s="23">
        <f t="shared" si="1"/>
        <v>0</v>
      </c>
      <c r="AB10" s="23">
        <f t="shared" si="1"/>
        <v>38</v>
      </c>
      <c r="AC10" s="23">
        <f t="shared" si="1"/>
        <v>0</v>
      </c>
      <c r="AD10" s="23">
        <f t="shared" si="1"/>
        <v>0</v>
      </c>
      <c r="AE10" s="23">
        <f t="shared" si="1"/>
        <v>0</v>
      </c>
      <c r="AF10" s="23">
        <f t="shared" si="1"/>
        <v>0</v>
      </c>
      <c r="AG10" s="23">
        <f t="shared" si="1"/>
        <v>0</v>
      </c>
      <c r="AH10" s="23">
        <f t="shared" si="1"/>
        <v>50</v>
      </c>
      <c r="AI10" s="23">
        <f t="shared" si="1"/>
        <v>0</v>
      </c>
      <c r="AJ10" s="23">
        <f t="shared" si="1"/>
        <v>0</v>
      </c>
      <c r="AK10" s="23">
        <f t="shared" si="1"/>
        <v>0</v>
      </c>
      <c r="AL10" s="23">
        <f t="shared" si="1"/>
        <v>0</v>
      </c>
      <c r="AM10" s="23">
        <f t="shared" si="1"/>
        <v>0</v>
      </c>
      <c r="AN10" s="23">
        <f t="shared" si="1"/>
        <v>68</v>
      </c>
      <c r="AO10" s="23">
        <f>AO9-SUM(AN34:AN37)-AO26-AO28-AO30-AO32</f>
        <v>6480</v>
      </c>
      <c r="AP10" s="20"/>
    </row>
    <row r="11" spans="1:45" s="28" customFormat="1" ht="11.25">
      <c r="A11" s="11" t="s">
        <v>27</v>
      </c>
      <c r="B11" s="144" t="s">
        <v>4</v>
      </c>
      <c r="C11" s="144"/>
      <c r="D11" s="14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S11" s="35"/>
    </row>
    <row r="12" spans="1:42" ht="11.25">
      <c r="A12" s="20" t="s">
        <v>68</v>
      </c>
      <c r="B12" s="138"/>
      <c r="C12" s="138"/>
      <c r="D12" s="138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ht="11.25" customHeight="1">
      <c r="A13" s="20" t="s">
        <v>28</v>
      </c>
      <c r="B13" s="139" t="s">
        <v>77</v>
      </c>
      <c r="C13" s="139"/>
      <c r="D13" s="139"/>
      <c r="E13" s="20">
        <v>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4">
        <v>5</v>
      </c>
      <c r="Q13" s="20"/>
      <c r="R13" s="20"/>
      <c r="S13" s="20"/>
      <c r="T13" s="20"/>
      <c r="U13" s="20"/>
      <c r="V13" s="20">
        <v>5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>
        <f>P13*36</f>
        <v>180</v>
      </c>
      <c r="AP13" s="20"/>
    </row>
    <row r="14" spans="1:42" ht="13.5" customHeight="1">
      <c r="A14" s="20" t="s">
        <v>29</v>
      </c>
      <c r="B14" s="139" t="s">
        <v>78</v>
      </c>
      <c r="C14" s="139"/>
      <c r="D14" s="139"/>
      <c r="E14" s="20">
        <v>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4">
        <v>4</v>
      </c>
      <c r="Q14" s="20"/>
      <c r="R14" s="20"/>
      <c r="S14" s="20"/>
      <c r="T14" s="20"/>
      <c r="U14" s="20"/>
      <c r="V14" s="20">
        <v>4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>
        <f>P14*36</f>
        <v>144</v>
      </c>
      <c r="AP14" s="20"/>
    </row>
    <row r="15" spans="1:41" s="66" customFormat="1" ht="11.25">
      <c r="A15" s="61" t="s">
        <v>30</v>
      </c>
      <c r="B15" s="125" t="s">
        <v>31</v>
      </c>
      <c r="C15" s="125"/>
      <c r="D15" s="125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</row>
    <row r="16" spans="1:41" s="66" customFormat="1" ht="11.25">
      <c r="A16" s="61" t="s">
        <v>50</v>
      </c>
      <c r="B16" s="125" t="s">
        <v>56</v>
      </c>
      <c r="C16" s="125"/>
      <c r="D16" s="125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</row>
    <row r="17" spans="1:42" ht="23.25" customHeight="1">
      <c r="A17" s="59" t="s">
        <v>32</v>
      </c>
      <c r="B17" s="130" t="s">
        <v>223</v>
      </c>
      <c r="C17" s="130"/>
      <c r="D17" s="130"/>
      <c r="E17" s="59">
        <v>2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>
        <v>6</v>
      </c>
      <c r="Q17" s="59"/>
      <c r="R17" s="59"/>
      <c r="S17" s="59"/>
      <c r="T17" s="59"/>
      <c r="U17" s="59"/>
      <c r="V17" s="59">
        <v>3</v>
      </c>
      <c r="W17" s="59"/>
      <c r="X17" s="59"/>
      <c r="Y17" s="59"/>
      <c r="Z17" s="59"/>
      <c r="AA17" s="59"/>
      <c r="AB17" s="59">
        <v>3</v>
      </c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20">
        <v>216</v>
      </c>
      <c r="AP17" s="20"/>
    </row>
    <row r="18" spans="1:42" ht="14.25" customHeight="1">
      <c r="A18" s="59" t="s">
        <v>51</v>
      </c>
      <c r="B18" s="131" t="s">
        <v>154</v>
      </c>
      <c r="C18" s="132"/>
      <c r="D18" s="1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>
        <v>2</v>
      </c>
      <c r="Q18" s="59"/>
      <c r="R18" s="59"/>
      <c r="S18" s="59"/>
      <c r="T18" s="59"/>
      <c r="U18" s="59"/>
      <c r="V18" s="59">
        <v>1</v>
      </c>
      <c r="W18" s="59"/>
      <c r="X18" s="59"/>
      <c r="Y18" s="59"/>
      <c r="Z18" s="59"/>
      <c r="AA18" s="59"/>
      <c r="AB18" s="59">
        <v>1</v>
      </c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20">
        <f>P18*36</f>
        <v>72</v>
      </c>
      <c r="AP18" s="20"/>
    </row>
    <row r="19" spans="1:42" ht="23.25" customHeight="1">
      <c r="A19" s="59" t="s">
        <v>206</v>
      </c>
      <c r="B19" s="129" t="s">
        <v>204</v>
      </c>
      <c r="C19" s="129"/>
      <c r="D19" s="12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>
        <v>2</v>
      </c>
      <c r="Q19" s="59"/>
      <c r="R19" s="59"/>
      <c r="S19" s="59"/>
      <c r="T19" s="59"/>
      <c r="U19" s="59"/>
      <c r="V19" s="59">
        <v>1</v>
      </c>
      <c r="W19" s="59"/>
      <c r="X19" s="59"/>
      <c r="Y19" s="59"/>
      <c r="Z19" s="59"/>
      <c r="AA19" s="59"/>
      <c r="AB19" s="59">
        <v>1</v>
      </c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20">
        <v>72</v>
      </c>
      <c r="AP19" s="20"/>
    </row>
    <row r="20" spans="1:42" ht="15" customHeight="1">
      <c r="A20" s="59" t="s">
        <v>207</v>
      </c>
      <c r="B20" s="129" t="s">
        <v>81</v>
      </c>
      <c r="C20" s="129"/>
      <c r="D20" s="12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>
        <v>2</v>
      </c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60">
        <v>2</v>
      </c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20">
        <f aca="true" t="shared" si="2" ref="AO20:AO25">P20*36</f>
        <v>72</v>
      </c>
      <c r="AP20" s="20"/>
    </row>
    <row r="21" spans="1:42" ht="22.5" customHeight="1">
      <c r="A21" s="59" t="s">
        <v>208</v>
      </c>
      <c r="B21" s="129" t="s">
        <v>84</v>
      </c>
      <c r="C21" s="129"/>
      <c r="D21" s="12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>
        <v>2</v>
      </c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>
        <v>2</v>
      </c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20">
        <f t="shared" si="2"/>
        <v>72</v>
      </c>
      <c r="AP21" s="20"/>
    </row>
    <row r="22" spans="1:42" ht="25.5" customHeight="1">
      <c r="A22" s="59" t="s">
        <v>209</v>
      </c>
      <c r="B22" s="145" t="s">
        <v>228</v>
      </c>
      <c r="C22" s="145"/>
      <c r="D22" s="145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>
        <v>2</v>
      </c>
      <c r="Q22" s="59"/>
      <c r="R22" s="59"/>
      <c r="S22" s="59"/>
      <c r="T22" s="59"/>
      <c r="U22" s="59"/>
      <c r="V22" s="59">
        <v>1</v>
      </c>
      <c r="W22" s="59"/>
      <c r="X22" s="59"/>
      <c r="Y22" s="59"/>
      <c r="Z22" s="59"/>
      <c r="AA22" s="59"/>
      <c r="AB22" s="59">
        <v>1</v>
      </c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20">
        <f t="shared" si="2"/>
        <v>72</v>
      </c>
      <c r="AP22" s="20"/>
    </row>
    <row r="23" spans="1:42" ht="10.5" customHeight="1">
      <c r="A23" s="59" t="s">
        <v>210</v>
      </c>
      <c r="B23" s="146" t="s">
        <v>229</v>
      </c>
      <c r="C23" s="147"/>
      <c r="D23" s="14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>
        <v>1</v>
      </c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>
        <v>1</v>
      </c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20">
        <f t="shared" si="2"/>
        <v>36</v>
      </c>
      <c r="AP23" s="20"/>
    </row>
    <row r="24" spans="1:42" ht="12" customHeight="1">
      <c r="A24" s="61" t="s">
        <v>211</v>
      </c>
      <c r="B24" s="149" t="s">
        <v>212</v>
      </c>
      <c r="C24" s="150"/>
      <c r="D24" s="15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20"/>
      <c r="AP24" s="20"/>
    </row>
    <row r="25" spans="1:42" ht="11.25" customHeight="1">
      <c r="A25" s="123" t="s">
        <v>213</v>
      </c>
      <c r="B25" s="129" t="s">
        <v>126</v>
      </c>
      <c r="C25" s="129"/>
      <c r="D25" s="12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9"/>
      <c r="P25" s="59">
        <v>1</v>
      </c>
      <c r="Q25" s="59"/>
      <c r="R25" s="59"/>
      <c r="S25" s="59"/>
      <c r="T25" s="59"/>
      <c r="U25" s="59"/>
      <c r="V25" s="59">
        <v>1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20">
        <f t="shared" si="2"/>
        <v>36</v>
      </c>
      <c r="AP25" s="20"/>
    </row>
    <row r="26" spans="1:42" s="28" customFormat="1" ht="11.25" customHeight="1">
      <c r="A26" s="124"/>
      <c r="B26" s="152" t="s">
        <v>127</v>
      </c>
      <c r="C26" s="152"/>
      <c r="D26" s="15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  <c r="P26" s="64">
        <v>1</v>
      </c>
      <c r="Q26" s="64"/>
      <c r="R26" s="64"/>
      <c r="S26" s="64"/>
      <c r="T26" s="64"/>
      <c r="U26" s="64"/>
      <c r="V26" s="64">
        <v>1</v>
      </c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20">
        <v>36</v>
      </c>
      <c r="AP26" s="11"/>
    </row>
    <row r="27" spans="1:42" ht="13.5" customHeight="1">
      <c r="A27" s="123" t="s">
        <v>214</v>
      </c>
      <c r="B27" s="131" t="s">
        <v>125</v>
      </c>
      <c r="C27" s="132"/>
      <c r="D27" s="133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>
        <v>1</v>
      </c>
      <c r="Q27" s="59"/>
      <c r="R27" s="59"/>
      <c r="S27" s="59"/>
      <c r="T27" s="59"/>
      <c r="U27" s="59"/>
      <c r="V27" s="59">
        <v>1</v>
      </c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20">
        <v>36</v>
      </c>
      <c r="AP27" s="20"/>
    </row>
    <row r="28" spans="1:42" ht="21.75" customHeight="1">
      <c r="A28" s="124"/>
      <c r="B28" s="129" t="s">
        <v>133</v>
      </c>
      <c r="C28" s="129"/>
      <c r="D28" s="12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9"/>
      <c r="P28" s="59">
        <v>1</v>
      </c>
      <c r="Q28" s="59"/>
      <c r="R28" s="59"/>
      <c r="S28" s="59"/>
      <c r="T28" s="59"/>
      <c r="U28" s="59"/>
      <c r="V28" s="59">
        <v>1</v>
      </c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20">
        <f>P28*36</f>
        <v>36</v>
      </c>
      <c r="AP28" s="20"/>
    </row>
    <row r="29" spans="1:42" ht="11.25" customHeight="1">
      <c r="A29" s="136" t="s">
        <v>215</v>
      </c>
      <c r="B29" s="129" t="s">
        <v>123</v>
      </c>
      <c r="C29" s="129"/>
      <c r="D29" s="12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>
        <v>1</v>
      </c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>
        <v>1</v>
      </c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20">
        <v>36</v>
      </c>
      <c r="AP29" s="20"/>
    </row>
    <row r="30" spans="1:42" ht="12" customHeight="1">
      <c r="A30" s="137"/>
      <c r="B30" s="129" t="s">
        <v>124</v>
      </c>
      <c r="C30" s="129"/>
      <c r="D30" s="12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>
        <v>1</v>
      </c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>
        <v>1</v>
      </c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20">
        <v>36</v>
      </c>
      <c r="AP30" s="20"/>
    </row>
    <row r="31" spans="1:42" ht="25.5" customHeight="1">
      <c r="A31" s="136" t="s">
        <v>216</v>
      </c>
      <c r="B31" s="129" t="s">
        <v>199</v>
      </c>
      <c r="C31" s="129"/>
      <c r="D31" s="12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>
        <v>1</v>
      </c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>
        <v>1</v>
      </c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20">
        <f>P31*36</f>
        <v>36</v>
      </c>
      <c r="AP31" s="20"/>
    </row>
    <row r="32" spans="1:42" ht="25.5" customHeight="1">
      <c r="A32" s="137"/>
      <c r="B32" s="129" t="s">
        <v>200</v>
      </c>
      <c r="C32" s="129"/>
      <c r="D32" s="12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>
        <v>1</v>
      </c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>
        <v>1</v>
      </c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20">
        <f>P32*36</f>
        <v>36</v>
      </c>
      <c r="AP32" s="20"/>
    </row>
    <row r="33" spans="1:42" ht="14.25" customHeight="1">
      <c r="A33" s="61" t="s">
        <v>217</v>
      </c>
      <c r="B33" s="125" t="s">
        <v>87</v>
      </c>
      <c r="C33" s="125"/>
      <c r="D33" s="125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20"/>
      <c r="AP33" s="20"/>
    </row>
    <row r="34" spans="1:42" ht="25.5" customHeight="1">
      <c r="A34" s="65" t="s">
        <v>218</v>
      </c>
      <c r="B34" s="126" t="s">
        <v>89</v>
      </c>
      <c r="C34" s="127"/>
      <c r="D34" s="12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>
        <v>1</v>
      </c>
      <c r="Q34" s="59"/>
      <c r="R34" s="59"/>
      <c r="S34" s="59"/>
      <c r="T34" s="59"/>
      <c r="U34" s="59"/>
      <c r="V34" s="59">
        <v>1</v>
      </c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20">
        <v>36</v>
      </c>
      <c r="AP34" s="20"/>
    </row>
    <row r="35" spans="1:42" ht="25.5" customHeight="1">
      <c r="A35" s="65" t="s">
        <v>219</v>
      </c>
      <c r="B35" s="126" t="s">
        <v>90</v>
      </c>
      <c r="C35" s="127"/>
      <c r="D35" s="12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>
        <v>1</v>
      </c>
      <c r="Q35" s="59"/>
      <c r="R35" s="59"/>
      <c r="S35" s="59"/>
      <c r="T35" s="59"/>
      <c r="U35" s="59"/>
      <c r="V35" s="59">
        <v>1</v>
      </c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20">
        <v>36</v>
      </c>
      <c r="AP35" s="20"/>
    </row>
    <row r="36" spans="1:42" ht="25.5" customHeight="1">
      <c r="A36" s="65" t="s">
        <v>220</v>
      </c>
      <c r="B36" s="129" t="s">
        <v>201</v>
      </c>
      <c r="C36" s="129"/>
      <c r="D36" s="12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>
        <v>1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>
        <v>1</v>
      </c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20">
        <v>36</v>
      </c>
      <c r="AP36" s="20"/>
    </row>
    <row r="37" spans="1:42" ht="24.75" customHeight="1">
      <c r="A37" s="65" t="s">
        <v>221</v>
      </c>
      <c r="B37" s="129" t="s">
        <v>202</v>
      </c>
      <c r="C37" s="129"/>
      <c r="D37" s="12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>
        <v>1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>
        <v>1</v>
      </c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20">
        <v>36</v>
      </c>
      <c r="AP37" s="20"/>
    </row>
    <row r="38" spans="1:42" s="28" customFormat="1" ht="12" customHeight="1">
      <c r="A38" s="17"/>
      <c r="B38" s="153" t="s">
        <v>2</v>
      </c>
      <c r="C38" s="154"/>
      <c r="D38" s="155"/>
      <c r="E38" s="11"/>
      <c r="F38" s="11"/>
      <c r="G38" s="11"/>
      <c r="H38" s="11"/>
      <c r="I38" s="11"/>
      <c r="J38" s="153"/>
      <c r="K38" s="154"/>
      <c r="L38" s="154"/>
      <c r="M38" s="155"/>
      <c r="N38" s="11"/>
      <c r="O38" s="11"/>
      <c r="P38" s="23">
        <f>SUM(P13:P37)-P26-P28-P30-P32</f>
        <v>34</v>
      </c>
      <c r="Q38" s="11"/>
      <c r="R38" s="11"/>
      <c r="S38" s="153"/>
      <c r="T38" s="154"/>
      <c r="U38" s="155"/>
      <c r="V38" s="23">
        <f>SUM(V13:V37)-V26-V28-V30-V32</f>
        <v>19</v>
      </c>
      <c r="W38" s="23">
        <f aca="true" t="shared" si="3" ref="W38:AN38">SUM(W13:W37)-W26-W28-W30-W32</f>
        <v>0</v>
      </c>
      <c r="X38" s="23">
        <f t="shared" si="3"/>
        <v>0</v>
      </c>
      <c r="Y38" s="23">
        <f t="shared" si="3"/>
        <v>0</v>
      </c>
      <c r="Z38" s="23">
        <f t="shared" si="3"/>
        <v>0</v>
      </c>
      <c r="AA38" s="23">
        <f t="shared" si="3"/>
        <v>0</v>
      </c>
      <c r="AB38" s="23">
        <f t="shared" si="3"/>
        <v>15</v>
      </c>
      <c r="AC38" s="23">
        <f t="shared" si="3"/>
        <v>0</v>
      </c>
      <c r="AD38" s="23">
        <f t="shared" si="3"/>
        <v>0</v>
      </c>
      <c r="AE38" s="23">
        <f t="shared" si="3"/>
        <v>0</v>
      </c>
      <c r="AF38" s="23">
        <f t="shared" si="3"/>
        <v>0</v>
      </c>
      <c r="AG38" s="23">
        <f t="shared" si="3"/>
        <v>0</v>
      </c>
      <c r="AH38" s="23">
        <f t="shared" si="3"/>
        <v>0</v>
      </c>
      <c r="AI38" s="23">
        <f t="shared" si="3"/>
        <v>0</v>
      </c>
      <c r="AJ38" s="23">
        <f t="shared" si="3"/>
        <v>0</v>
      </c>
      <c r="AK38" s="23">
        <f t="shared" si="3"/>
        <v>0</v>
      </c>
      <c r="AL38" s="23">
        <f t="shared" si="3"/>
        <v>0</v>
      </c>
      <c r="AM38" s="23">
        <f t="shared" si="3"/>
        <v>0</v>
      </c>
      <c r="AN38" s="23">
        <f t="shared" si="3"/>
        <v>0</v>
      </c>
      <c r="AO38" s="23">
        <f>SUM(AO13:AO37)-AO26-AO28-AO30-AO32</f>
        <v>1224</v>
      </c>
      <c r="AP38" s="11"/>
    </row>
    <row r="39" spans="1:42" ht="11.25">
      <c r="A39" s="156" t="s">
        <v>5</v>
      </c>
      <c r="B39" s="156" t="s">
        <v>6</v>
      </c>
      <c r="C39" s="156" t="s">
        <v>57</v>
      </c>
      <c r="D39" s="156" t="s">
        <v>58</v>
      </c>
      <c r="E39" s="158"/>
      <c r="F39" s="159"/>
      <c r="G39" s="141" t="s">
        <v>43</v>
      </c>
      <c r="H39" s="142"/>
      <c r="I39" s="142"/>
      <c r="J39" s="142"/>
      <c r="K39" s="142"/>
      <c r="L39" s="142"/>
      <c r="M39" s="142"/>
      <c r="N39" s="143"/>
      <c r="O39" s="162" t="s">
        <v>25</v>
      </c>
      <c r="P39" s="163"/>
      <c r="Q39" s="158" t="s">
        <v>33</v>
      </c>
      <c r="R39" s="159"/>
      <c r="S39" s="162" t="s">
        <v>24</v>
      </c>
      <c r="T39" s="166"/>
      <c r="U39" s="163"/>
      <c r="V39" s="156" t="s">
        <v>25</v>
      </c>
      <c r="W39" s="158" t="s">
        <v>33</v>
      </c>
      <c r="X39" s="159"/>
      <c r="Y39" s="162" t="s">
        <v>24</v>
      </c>
      <c r="Z39" s="166"/>
      <c r="AA39" s="163"/>
      <c r="AB39" s="156" t="s">
        <v>25</v>
      </c>
      <c r="AC39" s="158" t="s">
        <v>33</v>
      </c>
      <c r="AD39" s="159"/>
      <c r="AE39" s="162" t="s">
        <v>24</v>
      </c>
      <c r="AF39" s="166"/>
      <c r="AG39" s="163"/>
      <c r="AH39" s="156" t="s">
        <v>25</v>
      </c>
      <c r="AI39" s="158" t="s">
        <v>33</v>
      </c>
      <c r="AJ39" s="159"/>
      <c r="AK39" s="162" t="s">
        <v>24</v>
      </c>
      <c r="AL39" s="166"/>
      <c r="AM39" s="163"/>
      <c r="AN39" s="156" t="s">
        <v>25</v>
      </c>
      <c r="AO39" s="168" t="s">
        <v>16</v>
      </c>
      <c r="AP39" s="168" t="s">
        <v>60</v>
      </c>
    </row>
    <row r="40" spans="1:42" ht="11.25">
      <c r="A40" s="157"/>
      <c r="B40" s="157"/>
      <c r="C40" s="157"/>
      <c r="D40" s="157"/>
      <c r="E40" s="160"/>
      <c r="F40" s="161"/>
      <c r="G40" s="6" t="s">
        <v>17</v>
      </c>
      <c r="H40" s="7" t="s">
        <v>9</v>
      </c>
      <c r="I40" s="8" t="s">
        <v>59</v>
      </c>
      <c r="J40" s="162"/>
      <c r="K40" s="166"/>
      <c r="L40" s="166"/>
      <c r="M40" s="22" t="s">
        <v>35</v>
      </c>
      <c r="N40" s="20" t="s">
        <v>25</v>
      </c>
      <c r="O40" s="22" t="s">
        <v>44</v>
      </c>
      <c r="P40" s="22" t="s">
        <v>19</v>
      </c>
      <c r="Q40" s="164"/>
      <c r="R40" s="165"/>
      <c r="S40" s="22" t="s">
        <v>2</v>
      </c>
      <c r="T40" s="22" t="s">
        <v>35</v>
      </c>
      <c r="U40" s="22" t="s">
        <v>34</v>
      </c>
      <c r="V40" s="167"/>
      <c r="W40" s="164"/>
      <c r="X40" s="165"/>
      <c r="Y40" s="22" t="s">
        <v>2</v>
      </c>
      <c r="Z40" s="22" t="s">
        <v>35</v>
      </c>
      <c r="AA40" s="22" t="s">
        <v>34</v>
      </c>
      <c r="AB40" s="167"/>
      <c r="AC40" s="164"/>
      <c r="AD40" s="165"/>
      <c r="AE40" s="22" t="s">
        <v>2</v>
      </c>
      <c r="AF40" s="22" t="s">
        <v>35</v>
      </c>
      <c r="AG40" s="22" t="s">
        <v>34</v>
      </c>
      <c r="AH40" s="167"/>
      <c r="AI40" s="164"/>
      <c r="AJ40" s="165"/>
      <c r="AK40" s="22" t="s">
        <v>2</v>
      </c>
      <c r="AL40" s="22" t="s">
        <v>35</v>
      </c>
      <c r="AM40" s="22" t="s">
        <v>34</v>
      </c>
      <c r="AN40" s="167"/>
      <c r="AO40" s="169"/>
      <c r="AP40" s="169"/>
    </row>
    <row r="41" spans="1:42" ht="12" customHeight="1">
      <c r="A41" s="42" t="s">
        <v>36</v>
      </c>
      <c r="B41" s="141" t="s">
        <v>61</v>
      </c>
      <c r="C41" s="142"/>
      <c r="D41" s="143"/>
      <c r="E41" s="20"/>
      <c r="F41" s="20"/>
      <c r="G41" s="20"/>
      <c r="H41" s="20"/>
      <c r="I41" s="20"/>
      <c r="J41" s="141"/>
      <c r="K41" s="142"/>
      <c r="L41" s="142"/>
      <c r="M41" s="143"/>
      <c r="N41" s="20"/>
      <c r="O41" s="20"/>
      <c r="P41" s="20"/>
      <c r="Q41" s="20"/>
      <c r="R41" s="20"/>
      <c r="S41" s="138"/>
      <c r="T41" s="138"/>
      <c r="U41" s="138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25.5" customHeight="1">
      <c r="A42" s="20" t="s">
        <v>37</v>
      </c>
      <c r="B42" s="22" t="s">
        <v>110</v>
      </c>
      <c r="C42" s="20"/>
      <c r="D42" s="20"/>
      <c r="E42" s="20"/>
      <c r="F42" s="20"/>
      <c r="G42" s="20"/>
      <c r="H42" s="20"/>
      <c r="I42" s="20"/>
      <c r="J42" s="141"/>
      <c r="K42" s="142"/>
      <c r="L42" s="142"/>
      <c r="M42" s="143"/>
      <c r="N42" s="20"/>
      <c r="O42" s="20"/>
      <c r="P42" s="20">
        <v>3</v>
      </c>
      <c r="Q42" s="20"/>
      <c r="R42" s="20"/>
      <c r="S42" s="138"/>
      <c r="T42" s="138"/>
      <c r="U42" s="138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>
        <v>3</v>
      </c>
      <c r="AO42" s="20">
        <v>108</v>
      </c>
      <c r="AP42" s="20"/>
    </row>
    <row r="43" spans="1:42" ht="11.25">
      <c r="A43" s="20" t="s">
        <v>38</v>
      </c>
      <c r="B43" s="20" t="s">
        <v>108</v>
      </c>
      <c r="C43" s="20"/>
      <c r="D43" s="20"/>
      <c r="E43" s="20"/>
      <c r="F43" s="20"/>
      <c r="G43" s="20"/>
      <c r="H43" s="20"/>
      <c r="I43" s="20"/>
      <c r="J43" s="141"/>
      <c r="K43" s="142"/>
      <c r="L43" s="142"/>
      <c r="M43" s="143"/>
      <c r="N43" s="20"/>
      <c r="O43" s="20"/>
      <c r="P43" s="20">
        <v>3</v>
      </c>
      <c r="Q43" s="20"/>
      <c r="R43" s="20"/>
      <c r="S43" s="138"/>
      <c r="T43" s="138"/>
      <c r="U43" s="138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>
        <v>3</v>
      </c>
      <c r="AI43" s="20"/>
      <c r="AJ43" s="20"/>
      <c r="AK43" s="20"/>
      <c r="AL43" s="20"/>
      <c r="AM43" s="20"/>
      <c r="AN43" s="20"/>
      <c r="AO43" s="20">
        <v>108</v>
      </c>
      <c r="AP43" s="20"/>
    </row>
    <row r="44" spans="1:42" s="28" customFormat="1" ht="11.25">
      <c r="A44" s="10"/>
      <c r="B44" s="10" t="s">
        <v>2</v>
      </c>
      <c r="C44" s="10"/>
      <c r="D44" s="10"/>
      <c r="E44" s="13"/>
      <c r="F44" s="14"/>
      <c r="G44" s="17"/>
      <c r="H44" s="18"/>
      <c r="I44" s="18"/>
      <c r="J44" s="18"/>
      <c r="K44" s="18"/>
      <c r="L44" s="18"/>
      <c r="M44" s="18"/>
      <c r="N44" s="19"/>
      <c r="O44" s="17"/>
      <c r="P44" s="10">
        <f>SUM(P42:P43)</f>
        <v>6</v>
      </c>
      <c r="Q44" s="13"/>
      <c r="R44" s="14"/>
      <c r="S44" s="17"/>
      <c r="T44" s="18"/>
      <c r="U44" s="19"/>
      <c r="V44" s="10">
        <f>SUM(V42:V43)</f>
        <v>0</v>
      </c>
      <c r="W44" s="13"/>
      <c r="X44" s="14"/>
      <c r="Y44" s="17"/>
      <c r="Z44" s="18"/>
      <c r="AA44" s="19"/>
      <c r="AB44" s="10">
        <f>SUM(AB42:AB43)</f>
        <v>0</v>
      </c>
      <c r="AC44" s="13"/>
      <c r="AD44" s="14"/>
      <c r="AE44" s="17"/>
      <c r="AF44" s="18"/>
      <c r="AG44" s="19"/>
      <c r="AH44" s="10">
        <f>SUM(AH42:AH43)</f>
        <v>3</v>
      </c>
      <c r="AI44" s="13"/>
      <c r="AJ44" s="14"/>
      <c r="AK44" s="17"/>
      <c r="AL44" s="18"/>
      <c r="AM44" s="19"/>
      <c r="AN44" s="10">
        <f>SUM(AN42:AN43)</f>
        <v>3</v>
      </c>
      <c r="AO44" s="10">
        <f>SUM(AO42:AO43)</f>
        <v>216</v>
      </c>
      <c r="AP44" s="10"/>
    </row>
    <row r="45" spans="1:42" ht="11.25">
      <c r="A45" s="156" t="s">
        <v>5</v>
      </c>
      <c r="B45" s="156" t="s">
        <v>6</v>
      </c>
      <c r="C45" s="156" t="s">
        <v>57</v>
      </c>
      <c r="D45" s="156" t="s">
        <v>58</v>
      </c>
      <c r="E45" s="158"/>
      <c r="F45" s="159"/>
      <c r="G45" s="141" t="s">
        <v>43</v>
      </c>
      <c r="H45" s="142"/>
      <c r="I45" s="142"/>
      <c r="J45" s="142"/>
      <c r="K45" s="142"/>
      <c r="L45" s="142"/>
      <c r="M45" s="142"/>
      <c r="N45" s="143"/>
      <c r="O45" s="162" t="s">
        <v>25</v>
      </c>
      <c r="P45" s="163"/>
      <c r="Q45" s="158" t="s">
        <v>33</v>
      </c>
      <c r="R45" s="159"/>
      <c r="S45" s="162" t="s">
        <v>24</v>
      </c>
      <c r="T45" s="166"/>
      <c r="U45" s="163"/>
      <c r="V45" s="156" t="s">
        <v>25</v>
      </c>
      <c r="W45" s="158" t="s">
        <v>33</v>
      </c>
      <c r="X45" s="159"/>
      <c r="Y45" s="162" t="s">
        <v>24</v>
      </c>
      <c r="Z45" s="166"/>
      <c r="AA45" s="163"/>
      <c r="AB45" s="156" t="s">
        <v>25</v>
      </c>
      <c r="AC45" s="158" t="s">
        <v>33</v>
      </c>
      <c r="AD45" s="159"/>
      <c r="AE45" s="162" t="s">
        <v>24</v>
      </c>
      <c r="AF45" s="166"/>
      <c r="AG45" s="163"/>
      <c r="AH45" s="156" t="s">
        <v>25</v>
      </c>
      <c r="AI45" s="158" t="s">
        <v>33</v>
      </c>
      <c r="AJ45" s="159"/>
      <c r="AK45" s="162" t="s">
        <v>24</v>
      </c>
      <c r="AL45" s="166"/>
      <c r="AM45" s="163"/>
      <c r="AN45" s="156" t="s">
        <v>25</v>
      </c>
      <c r="AO45" s="168" t="s">
        <v>16</v>
      </c>
      <c r="AP45" s="168" t="s">
        <v>60</v>
      </c>
    </row>
    <row r="46" spans="1:42" ht="11.25">
      <c r="A46" s="157"/>
      <c r="B46" s="157"/>
      <c r="C46" s="157"/>
      <c r="D46" s="157"/>
      <c r="E46" s="160"/>
      <c r="F46" s="161"/>
      <c r="G46" s="6" t="s">
        <v>17</v>
      </c>
      <c r="H46" s="7" t="s">
        <v>9</v>
      </c>
      <c r="I46" s="8" t="s">
        <v>59</v>
      </c>
      <c r="J46" s="162"/>
      <c r="K46" s="166"/>
      <c r="L46" s="166"/>
      <c r="M46" s="22" t="s">
        <v>35</v>
      </c>
      <c r="N46" s="20" t="s">
        <v>25</v>
      </c>
      <c r="O46" s="22" t="s">
        <v>44</v>
      </c>
      <c r="P46" s="22" t="s">
        <v>19</v>
      </c>
      <c r="Q46" s="164"/>
      <c r="R46" s="165"/>
      <c r="S46" s="22" t="s">
        <v>2</v>
      </c>
      <c r="T46" s="22" t="s">
        <v>35</v>
      </c>
      <c r="U46" s="22" t="s">
        <v>34</v>
      </c>
      <c r="V46" s="167"/>
      <c r="W46" s="164"/>
      <c r="X46" s="165"/>
      <c r="Y46" s="22" t="s">
        <v>2</v>
      </c>
      <c r="Z46" s="22" t="s">
        <v>35</v>
      </c>
      <c r="AA46" s="22" t="s">
        <v>34</v>
      </c>
      <c r="AB46" s="167"/>
      <c r="AC46" s="164"/>
      <c r="AD46" s="165"/>
      <c r="AE46" s="22" t="s">
        <v>2</v>
      </c>
      <c r="AF46" s="22" t="s">
        <v>35</v>
      </c>
      <c r="AG46" s="22" t="s">
        <v>34</v>
      </c>
      <c r="AH46" s="167"/>
      <c r="AI46" s="164"/>
      <c r="AJ46" s="165"/>
      <c r="AK46" s="22" t="s">
        <v>2</v>
      </c>
      <c r="AL46" s="22" t="s">
        <v>35</v>
      </c>
      <c r="AM46" s="22" t="s">
        <v>34</v>
      </c>
      <c r="AN46" s="167"/>
      <c r="AO46" s="169"/>
      <c r="AP46" s="169"/>
    </row>
    <row r="47" spans="1:42" ht="11.25">
      <c r="A47" s="20" t="s">
        <v>40</v>
      </c>
      <c r="B47" s="141" t="s">
        <v>62</v>
      </c>
      <c r="C47" s="142"/>
      <c r="D47" s="143"/>
      <c r="E47" s="20"/>
      <c r="F47" s="20"/>
      <c r="G47" s="20"/>
      <c r="H47" s="20"/>
      <c r="I47" s="20"/>
      <c r="J47" s="20"/>
      <c r="K47" s="20"/>
      <c r="L47" s="141"/>
      <c r="M47" s="143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 ht="48" customHeight="1">
      <c r="A48" s="20" t="s">
        <v>52</v>
      </c>
      <c r="B48" s="22" t="s">
        <v>41</v>
      </c>
      <c r="C48" s="20"/>
      <c r="D48" s="20"/>
      <c r="E48" s="20"/>
      <c r="F48" s="20"/>
      <c r="G48" s="20"/>
      <c r="H48" s="20"/>
      <c r="I48" s="20"/>
      <c r="J48" s="20"/>
      <c r="K48" s="20"/>
      <c r="L48" s="170"/>
      <c r="M48" s="170"/>
      <c r="N48" s="20"/>
      <c r="O48" s="20"/>
      <c r="P48" s="20">
        <f>141-6</f>
        <v>135</v>
      </c>
      <c r="Q48" s="20"/>
      <c r="R48" s="20"/>
      <c r="S48" s="20"/>
      <c r="T48" s="20"/>
      <c r="U48" s="20"/>
      <c r="V48" s="20">
        <v>7</v>
      </c>
      <c r="W48" s="20"/>
      <c r="X48" s="20"/>
      <c r="Y48" s="20"/>
      <c r="Z48" s="20"/>
      <c r="AA48" s="20"/>
      <c r="AB48" s="20">
        <v>25</v>
      </c>
      <c r="AC48" s="20"/>
      <c r="AD48" s="20"/>
      <c r="AE48" s="20"/>
      <c r="AF48" s="20"/>
      <c r="AG48" s="20"/>
      <c r="AH48" s="20">
        <v>47</v>
      </c>
      <c r="AI48" s="20"/>
      <c r="AJ48" s="20"/>
      <c r="AK48" s="20"/>
      <c r="AL48" s="20"/>
      <c r="AM48" s="20"/>
      <c r="AN48" s="20">
        <v>56</v>
      </c>
      <c r="AO48" s="20">
        <v>4860</v>
      </c>
      <c r="AP48" s="20"/>
    </row>
    <row r="49" spans="1:42" s="28" customFormat="1" ht="15" customHeight="1">
      <c r="A49" s="10"/>
      <c r="B49" s="29" t="s">
        <v>2</v>
      </c>
      <c r="C49" s="10"/>
      <c r="D49" s="10"/>
      <c r="E49" s="11"/>
      <c r="F49" s="11"/>
      <c r="G49" s="17"/>
      <c r="H49" s="18"/>
      <c r="I49" s="18"/>
      <c r="J49" s="18"/>
      <c r="K49" s="18"/>
      <c r="L49" s="12"/>
      <c r="M49" s="12"/>
      <c r="N49" s="19"/>
      <c r="O49" s="17"/>
      <c r="P49" s="10">
        <f>V49+AB49+AH49+AN49</f>
        <v>135</v>
      </c>
      <c r="Q49" s="13"/>
      <c r="R49" s="14"/>
      <c r="S49" s="17"/>
      <c r="T49" s="18"/>
      <c r="U49" s="19"/>
      <c r="V49" s="10">
        <f>V48</f>
        <v>7</v>
      </c>
      <c r="W49" s="13"/>
      <c r="X49" s="14"/>
      <c r="Y49" s="17"/>
      <c r="Z49" s="18"/>
      <c r="AA49" s="19"/>
      <c r="AB49" s="10">
        <f>AB48</f>
        <v>25</v>
      </c>
      <c r="AC49" s="13"/>
      <c r="AD49" s="14"/>
      <c r="AE49" s="17"/>
      <c r="AF49" s="18"/>
      <c r="AG49" s="10"/>
      <c r="AH49" s="10">
        <f>AH48</f>
        <v>47</v>
      </c>
      <c r="AI49" s="13"/>
      <c r="AJ49" s="14"/>
      <c r="AK49" s="17"/>
      <c r="AL49" s="18"/>
      <c r="AM49" s="10"/>
      <c r="AN49" s="10">
        <f>AN48</f>
        <v>56</v>
      </c>
      <c r="AO49" s="10">
        <f>AO48</f>
        <v>4860</v>
      </c>
      <c r="AP49" s="10"/>
    </row>
    <row r="50" spans="1:42" ht="11.25">
      <c r="A50" s="156" t="s">
        <v>5</v>
      </c>
      <c r="B50" s="156" t="s">
        <v>6</v>
      </c>
      <c r="C50" s="156" t="s">
        <v>114</v>
      </c>
      <c r="D50" s="156" t="s">
        <v>58</v>
      </c>
      <c r="E50" s="138" t="s">
        <v>42</v>
      </c>
      <c r="F50" s="138" t="s">
        <v>64</v>
      </c>
      <c r="G50" s="141" t="s">
        <v>43</v>
      </c>
      <c r="H50" s="142"/>
      <c r="I50" s="142"/>
      <c r="J50" s="142"/>
      <c r="K50" s="142"/>
      <c r="L50" s="142"/>
      <c r="M50" s="142"/>
      <c r="N50" s="143"/>
      <c r="O50" s="162" t="s">
        <v>25</v>
      </c>
      <c r="P50" s="163"/>
      <c r="Q50" s="158" t="s">
        <v>33</v>
      </c>
      <c r="R50" s="159"/>
      <c r="S50" s="162" t="s">
        <v>24</v>
      </c>
      <c r="T50" s="166"/>
      <c r="U50" s="163"/>
      <c r="V50" s="156" t="s">
        <v>25</v>
      </c>
      <c r="W50" s="158" t="s">
        <v>33</v>
      </c>
      <c r="X50" s="159"/>
      <c r="Y50" s="162" t="s">
        <v>24</v>
      </c>
      <c r="Z50" s="166"/>
      <c r="AA50" s="163"/>
      <c r="AB50" s="156" t="s">
        <v>25</v>
      </c>
      <c r="AC50" s="158" t="s">
        <v>33</v>
      </c>
      <c r="AD50" s="159"/>
      <c r="AE50" s="162" t="s">
        <v>24</v>
      </c>
      <c r="AF50" s="166"/>
      <c r="AG50" s="163"/>
      <c r="AH50" s="156" t="s">
        <v>25</v>
      </c>
      <c r="AI50" s="158" t="s">
        <v>33</v>
      </c>
      <c r="AJ50" s="159"/>
      <c r="AK50" s="162" t="s">
        <v>24</v>
      </c>
      <c r="AL50" s="166"/>
      <c r="AM50" s="163"/>
      <c r="AN50" s="156" t="s">
        <v>25</v>
      </c>
      <c r="AO50" s="168" t="s">
        <v>16</v>
      </c>
      <c r="AP50" s="168" t="s">
        <v>60</v>
      </c>
    </row>
    <row r="51" spans="1:42" ht="11.25">
      <c r="A51" s="157"/>
      <c r="B51" s="157"/>
      <c r="C51" s="157"/>
      <c r="D51" s="157"/>
      <c r="E51" s="138"/>
      <c r="F51" s="138"/>
      <c r="G51" s="8" t="s">
        <v>17</v>
      </c>
      <c r="H51" s="8" t="s">
        <v>9</v>
      </c>
      <c r="I51" s="8" t="s">
        <v>59</v>
      </c>
      <c r="J51" s="162"/>
      <c r="K51" s="166"/>
      <c r="L51" s="166"/>
      <c r="M51" s="22" t="s">
        <v>35</v>
      </c>
      <c r="N51" s="20" t="s">
        <v>25</v>
      </c>
      <c r="O51" s="22" t="s">
        <v>44</v>
      </c>
      <c r="P51" s="22" t="s">
        <v>19</v>
      </c>
      <c r="Q51" s="164"/>
      <c r="R51" s="165"/>
      <c r="S51" s="22" t="s">
        <v>2</v>
      </c>
      <c r="T51" s="22" t="s">
        <v>35</v>
      </c>
      <c r="U51" s="22" t="s">
        <v>34</v>
      </c>
      <c r="V51" s="167"/>
      <c r="W51" s="164"/>
      <c r="X51" s="165"/>
      <c r="Y51" s="22" t="s">
        <v>2</v>
      </c>
      <c r="Z51" s="22" t="s">
        <v>35</v>
      </c>
      <c r="AA51" s="22" t="s">
        <v>34</v>
      </c>
      <c r="AB51" s="167"/>
      <c r="AC51" s="164"/>
      <c r="AD51" s="165"/>
      <c r="AE51" s="22" t="s">
        <v>2</v>
      </c>
      <c r="AF51" s="22" t="s">
        <v>35</v>
      </c>
      <c r="AG51" s="22" t="s">
        <v>34</v>
      </c>
      <c r="AH51" s="167"/>
      <c r="AI51" s="164"/>
      <c r="AJ51" s="165"/>
      <c r="AK51" s="22" t="s">
        <v>2</v>
      </c>
      <c r="AL51" s="22" t="s">
        <v>35</v>
      </c>
      <c r="AM51" s="22" t="s">
        <v>34</v>
      </c>
      <c r="AN51" s="167"/>
      <c r="AO51" s="169"/>
      <c r="AP51" s="169"/>
    </row>
    <row r="52" spans="1:42" ht="11.25">
      <c r="A52" s="20" t="s">
        <v>53</v>
      </c>
      <c r="B52" s="141" t="s">
        <v>63</v>
      </c>
      <c r="C52" s="142"/>
      <c r="D52" s="143"/>
      <c r="E52" s="141"/>
      <c r="F52" s="143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138"/>
      <c r="AD52" s="138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ht="12" customHeight="1">
      <c r="A53" s="138" t="s">
        <v>5</v>
      </c>
      <c r="B53" s="138" t="s">
        <v>6</v>
      </c>
      <c r="C53" s="138"/>
      <c r="D53" s="138"/>
      <c r="E53" s="138" t="s">
        <v>42</v>
      </c>
      <c r="F53" s="138" t="s">
        <v>64</v>
      </c>
      <c r="G53" s="141" t="s">
        <v>43</v>
      </c>
      <c r="H53" s="142"/>
      <c r="I53" s="142"/>
      <c r="J53" s="142"/>
      <c r="K53" s="142"/>
      <c r="L53" s="142"/>
      <c r="M53" s="142"/>
      <c r="N53" s="143"/>
      <c r="O53" s="162" t="s">
        <v>25</v>
      </c>
      <c r="P53" s="163"/>
      <c r="Q53" s="158" t="s">
        <v>33</v>
      </c>
      <c r="R53" s="159"/>
      <c r="S53" s="162" t="s">
        <v>24</v>
      </c>
      <c r="T53" s="166"/>
      <c r="U53" s="163"/>
      <c r="V53" s="156" t="s">
        <v>25</v>
      </c>
      <c r="W53" s="158" t="s">
        <v>33</v>
      </c>
      <c r="X53" s="159"/>
      <c r="Y53" s="162" t="s">
        <v>24</v>
      </c>
      <c r="Z53" s="166"/>
      <c r="AA53" s="163"/>
      <c r="AB53" s="156" t="s">
        <v>25</v>
      </c>
      <c r="AC53" s="158" t="s">
        <v>33</v>
      </c>
      <c r="AD53" s="159"/>
      <c r="AE53" s="162" t="s">
        <v>24</v>
      </c>
      <c r="AF53" s="166"/>
      <c r="AG53" s="163"/>
      <c r="AH53" s="156" t="s">
        <v>25</v>
      </c>
      <c r="AI53" s="158" t="s">
        <v>33</v>
      </c>
      <c r="AJ53" s="159"/>
      <c r="AK53" s="162" t="s">
        <v>24</v>
      </c>
      <c r="AL53" s="166"/>
      <c r="AM53" s="163"/>
      <c r="AN53" s="156" t="s">
        <v>25</v>
      </c>
      <c r="AO53" s="168" t="s">
        <v>16</v>
      </c>
      <c r="AP53" s="168" t="s">
        <v>60</v>
      </c>
    </row>
    <row r="54" spans="1:42" ht="12" customHeight="1">
      <c r="A54" s="138"/>
      <c r="B54" s="138"/>
      <c r="C54" s="138"/>
      <c r="D54" s="138"/>
      <c r="E54" s="138"/>
      <c r="F54" s="138"/>
      <c r="G54" s="8" t="s">
        <v>17</v>
      </c>
      <c r="H54" s="8" t="s">
        <v>9</v>
      </c>
      <c r="I54" s="8" t="s">
        <v>59</v>
      </c>
      <c r="J54" s="162"/>
      <c r="K54" s="166"/>
      <c r="L54" s="166"/>
      <c r="M54" s="22" t="s">
        <v>35</v>
      </c>
      <c r="N54" s="20" t="s">
        <v>25</v>
      </c>
      <c r="O54" s="22" t="s">
        <v>44</v>
      </c>
      <c r="P54" s="22" t="s">
        <v>19</v>
      </c>
      <c r="Q54" s="164"/>
      <c r="R54" s="165"/>
      <c r="S54" s="22" t="s">
        <v>2</v>
      </c>
      <c r="T54" s="22" t="s">
        <v>35</v>
      </c>
      <c r="U54" s="22" t="s">
        <v>34</v>
      </c>
      <c r="V54" s="167"/>
      <c r="W54" s="164"/>
      <c r="X54" s="165"/>
      <c r="Y54" s="22" t="s">
        <v>2</v>
      </c>
      <c r="Z54" s="22" t="s">
        <v>35</v>
      </c>
      <c r="AA54" s="22" t="s">
        <v>34</v>
      </c>
      <c r="AB54" s="167"/>
      <c r="AC54" s="164"/>
      <c r="AD54" s="165"/>
      <c r="AE54" s="22" t="s">
        <v>2</v>
      </c>
      <c r="AF54" s="22" t="s">
        <v>35</v>
      </c>
      <c r="AG54" s="22" t="s">
        <v>34</v>
      </c>
      <c r="AH54" s="167"/>
      <c r="AI54" s="164"/>
      <c r="AJ54" s="165"/>
      <c r="AK54" s="22" t="s">
        <v>2</v>
      </c>
      <c r="AL54" s="22" t="s">
        <v>35</v>
      </c>
      <c r="AM54" s="22" t="s">
        <v>34</v>
      </c>
      <c r="AN54" s="167"/>
      <c r="AO54" s="169"/>
      <c r="AP54" s="169"/>
    </row>
    <row r="55" spans="1:42" ht="23.25" customHeight="1">
      <c r="A55" s="20" t="s">
        <v>45</v>
      </c>
      <c r="B55" s="162" t="s">
        <v>65</v>
      </c>
      <c r="C55" s="166"/>
      <c r="D55" s="163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138"/>
      <c r="AD55" s="138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 ht="11.25">
      <c r="A56" s="20" t="s">
        <v>54</v>
      </c>
      <c r="B56" s="138" t="s">
        <v>91</v>
      </c>
      <c r="C56" s="138"/>
      <c r="D56" s="138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>
        <v>3</v>
      </c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138"/>
      <c r="AD56" s="138"/>
      <c r="AE56" s="20"/>
      <c r="AF56" s="20"/>
      <c r="AG56" s="20"/>
      <c r="AH56" s="20"/>
      <c r="AI56" s="20"/>
      <c r="AJ56" s="20"/>
      <c r="AK56" s="20"/>
      <c r="AL56" s="20"/>
      <c r="AM56" s="20"/>
      <c r="AN56" s="20">
        <v>3</v>
      </c>
      <c r="AO56" s="20">
        <v>108</v>
      </c>
      <c r="AP56" s="20"/>
    </row>
    <row r="57" spans="1:42" s="28" customFormat="1" ht="11.25">
      <c r="A57" s="10"/>
      <c r="B57" s="10" t="s">
        <v>2</v>
      </c>
      <c r="C57" s="10"/>
      <c r="D57" s="10"/>
      <c r="E57" s="13"/>
      <c r="F57" s="14"/>
      <c r="G57" s="17"/>
      <c r="H57" s="18"/>
      <c r="I57" s="18"/>
      <c r="J57" s="18"/>
      <c r="K57" s="18"/>
      <c r="L57" s="18"/>
      <c r="M57" s="18"/>
      <c r="N57" s="19"/>
      <c r="O57" s="17"/>
      <c r="P57" s="10">
        <f>P56</f>
        <v>3</v>
      </c>
      <c r="Q57" s="13"/>
      <c r="R57" s="14"/>
      <c r="S57" s="17"/>
      <c r="T57" s="18"/>
      <c r="U57" s="19"/>
      <c r="V57" s="10">
        <f>V56</f>
        <v>0</v>
      </c>
      <c r="W57" s="13"/>
      <c r="X57" s="14"/>
      <c r="Y57" s="17"/>
      <c r="Z57" s="18"/>
      <c r="AA57" s="19"/>
      <c r="AB57" s="10">
        <f>AB56</f>
        <v>0</v>
      </c>
      <c r="AC57" s="13"/>
      <c r="AD57" s="14"/>
      <c r="AE57" s="17"/>
      <c r="AF57" s="18"/>
      <c r="AG57" s="19"/>
      <c r="AH57" s="10">
        <f>AH56</f>
        <v>0</v>
      </c>
      <c r="AI57" s="13"/>
      <c r="AJ57" s="14"/>
      <c r="AK57" s="17"/>
      <c r="AL57" s="18"/>
      <c r="AM57" s="19"/>
      <c r="AN57" s="10">
        <f>AN56</f>
        <v>3</v>
      </c>
      <c r="AO57" s="10">
        <f>AO56</f>
        <v>108</v>
      </c>
      <c r="AP57" s="10"/>
    </row>
    <row r="58" spans="1:42" ht="12" customHeight="1">
      <c r="A58" s="156" t="s">
        <v>5</v>
      </c>
      <c r="B58" s="156" t="s">
        <v>6</v>
      </c>
      <c r="C58" s="156" t="s">
        <v>114</v>
      </c>
      <c r="D58" s="156" t="s">
        <v>58</v>
      </c>
      <c r="E58" s="158"/>
      <c r="F58" s="159"/>
      <c r="G58" s="141" t="s">
        <v>43</v>
      </c>
      <c r="H58" s="142"/>
      <c r="I58" s="142"/>
      <c r="J58" s="142"/>
      <c r="K58" s="142"/>
      <c r="L58" s="142"/>
      <c r="M58" s="142"/>
      <c r="N58" s="143"/>
      <c r="O58" s="162" t="s">
        <v>25</v>
      </c>
      <c r="P58" s="163"/>
      <c r="Q58" s="158" t="s">
        <v>33</v>
      </c>
      <c r="R58" s="159"/>
      <c r="S58" s="162" t="s">
        <v>24</v>
      </c>
      <c r="T58" s="166"/>
      <c r="U58" s="163"/>
      <c r="V58" s="156" t="s">
        <v>25</v>
      </c>
      <c r="W58" s="158" t="s">
        <v>33</v>
      </c>
      <c r="X58" s="159"/>
      <c r="Y58" s="162" t="s">
        <v>24</v>
      </c>
      <c r="Z58" s="166"/>
      <c r="AA58" s="163"/>
      <c r="AB58" s="156" t="s">
        <v>25</v>
      </c>
      <c r="AC58" s="158" t="s">
        <v>33</v>
      </c>
      <c r="AD58" s="159"/>
      <c r="AE58" s="162" t="s">
        <v>24</v>
      </c>
      <c r="AF58" s="166"/>
      <c r="AG58" s="163"/>
      <c r="AH58" s="156" t="s">
        <v>25</v>
      </c>
      <c r="AI58" s="158" t="s">
        <v>33</v>
      </c>
      <c r="AJ58" s="159"/>
      <c r="AK58" s="162" t="s">
        <v>24</v>
      </c>
      <c r="AL58" s="166"/>
      <c r="AM58" s="163"/>
      <c r="AN58" s="156" t="s">
        <v>25</v>
      </c>
      <c r="AO58" s="168" t="s">
        <v>16</v>
      </c>
      <c r="AP58" s="168" t="s">
        <v>60</v>
      </c>
    </row>
    <row r="59" spans="1:42" ht="11.25">
      <c r="A59" s="167"/>
      <c r="B59" s="167"/>
      <c r="C59" s="167"/>
      <c r="D59" s="167"/>
      <c r="E59" s="164"/>
      <c r="F59" s="165"/>
      <c r="G59" s="8" t="s">
        <v>17</v>
      </c>
      <c r="H59" s="8" t="s">
        <v>9</v>
      </c>
      <c r="I59" s="8" t="s">
        <v>59</v>
      </c>
      <c r="J59" s="162"/>
      <c r="K59" s="166"/>
      <c r="L59" s="163"/>
      <c r="M59" s="22" t="s">
        <v>35</v>
      </c>
      <c r="N59" s="20" t="s">
        <v>25</v>
      </c>
      <c r="O59" s="22" t="s">
        <v>44</v>
      </c>
      <c r="P59" s="22" t="s">
        <v>19</v>
      </c>
      <c r="Q59" s="164"/>
      <c r="R59" s="165"/>
      <c r="S59" s="22" t="s">
        <v>2</v>
      </c>
      <c r="T59" s="22" t="s">
        <v>35</v>
      </c>
      <c r="U59" s="22" t="s">
        <v>34</v>
      </c>
      <c r="V59" s="167"/>
      <c r="W59" s="164"/>
      <c r="X59" s="165"/>
      <c r="Y59" s="22" t="s">
        <v>2</v>
      </c>
      <c r="Z59" s="22" t="s">
        <v>35</v>
      </c>
      <c r="AA59" s="22" t="s">
        <v>34</v>
      </c>
      <c r="AB59" s="167"/>
      <c r="AC59" s="164"/>
      <c r="AD59" s="165"/>
      <c r="AE59" s="22" t="s">
        <v>2</v>
      </c>
      <c r="AF59" s="22" t="s">
        <v>35</v>
      </c>
      <c r="AG59" s="22" t="s">
        <v>34</v>
      </c>
      <c r="AH59" s="167"/>
      <c r="AI59" s="164"/>
      <c r="AJ59" s="165"/>
      <c r="AK59" s="22" t="s">
        <v>2</v>
      </c>
      <c r="AL59" s="22" t="s">
        <v>35</v>
      </c>
      <c r="AM59" s="22" t="s">
        <v>34</v>
      </c>
      <c r="AN59" s="167"/>
      <c r="AO59" s="169"/>
      <c r="AP59" s="169"/>
    </row>
    <row r="60" spans="1:42" ht="37.5" customHeight="1">
      <c r="A60" s="20" t="s">
        <v>46</v>
      </c>
      <c r="B60" s="162" t="s">
        <v>66</v>
      </c>
      <c r="C60" s="166"/>
      <c r="D60" s="163"/>
      <c r="E60" s="138"/>
      <c r="F60" s="138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 ht="84.75" customHeight="1">
      <c r="A61" s="20" t="s">
        <v>47</v>
      </c>
      <c r="B61" s="43" t="s">
        <v>66</v>
      </c>
      <c r="C61" s="20" t="s">
        <v>114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6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>
        <v>6</v>
      </c>
      <c r="AO61" s="20">
        <v>216</v>
      </c>
      <c r="AP61" s="20"/>
    </row>
    <row r="62" spans="1:42" s="28" customFormat="1" ht="11.25">
      <c r="A62" s="11"/>
      <c r="B62" s="11" t="s">
        <v>2</v>
      </c>
      <c r="C62" s="11"/>
      <c r="D62" s="11"/>
      <c r="E62" s="17"/>
      <c r="F62" s="19"/>
      <c r="G62" s="17"/>
      <c r="H62" s="18"/>
      <c r="I62" s="18"/>
      <c r="J62" s="18"/>
      <c r="K62" s="18"/>
      <c r="L62" s="18"/>
      <c r="M62" s="18"/>
      <c r="N62" s="19"/>
      <c r="O62" s="17"/>
      <c r="P62" s="11">
        <f>P61</f>
        <v>6</v>
      </c>
      <c r="Q62" s="17"/>
      <c r="R62" s="19"/>
      <c r="S62" s="17"/>
      <c r="T62" s="18"/>
      <c r="U62" s="19"/>
      <c r="V62" s="11">
        <f>V61</f>
        <v>0</v>
      </c>
      <c r="W62" s="17"/>
      <c r="X62" s="19"/>
      <c r="Y62" s="17"/>
      <c r="Z62" s="18"/>
      <c r="AA62" s="19"/>
      <c r="AB62" s="11">
        <f>AB61</f>
        <v>0</v>
      </c>
      <c r="AC62" s="17"/>
      <c r="AD62" s="19"/>
      <c r="AE62" s="17"/>
      <c r="AF62" s="18"/>
      <c r="AG62" s="19"/>
      <c r="AH62" s="11">
        <f>AH61</f>
        <v>0</v>
      </c>
      <c r="AI62" s="17"/>
      <c r="AJ62" s="19"/>
      <c r="AK62" s="17"/>
      <c r="AL62" s="18"/>
      <c r="AM62" s="19"/>
      <c r="AN62" s="11">
        <f>AN61</f>
        <v>6</v>
      </c>
      <c r="AO62" s="11">
        <f>AO61</f>
        <v>216</v>
      </c>
      <c r="AP62" s="11"/>
    </row>
    <row r="64" ht="11.25">
      <c r="A64" s="30" t="s">
        <v>67</v>
      </c>
    </row>
    <row r="65" spans="1:15" ht="11.25">
      <c r="A65" s="26" t="s">
        <v>71</v>
      </c>
      <c r="B65" s="26" t="s">
        <v>73</v>
      </c>
      <c r="C65" s="26" t="s">
        <v>75</v>
      </c>
      <c r="O65" s="26" t="s">
        <v>79</v>
      </c>
    </row>
    <row r="66" spans="1:19" ht="11.25">
      <c r="A66" s="26" t="s">
        <v>69</v>
      </c>
      <c r="B66" s="26" t="s">
        <v>74</v>
      </c>
      <c r="C66" s="26" t="s">
        <v>76</v>
      </c>
      <c r="O66" s="26" t="s">
        <v>80</v>
      </c>
      <c r="Q66" s="26" t="s">
        <v>72</v>
      </c>
      <c r="S66" s="26" t="s">
        <v>73</v>
      </c>
    </row>
    <row r="67" spans="17:19" ht="11.25">
      <c r="Q67" s="26" t="s">
        <v>70</v>
      </c>
      <c r="S67" s="26" t="s">
        <v>74</v>
      </c>
    </row>
    <row r="68" spans="5:19" ht="11.25">
      <c r="E68" s="26" t="s">
        <v>73</v>
      </c>
      <c r="H68" s="26" t="s">
        <v>79</v>
      </c>
      <c r="S68" s="26" t="s">
        <v>75</v>
      </c>
    </row>
    <row r="69" spans="5:19" ht="11.25">
      <c r="E69" s="26" t="s">
        <v>74</v>
      </c>
      <c r="H69" s="26" t="s">
        <v>80</v>
      </c>
      <c r="S69" s="26" t="s">
        <v>76</v>
      </c>
    </row>
    <row r="70" ht="11.25">
      <c r="E70" s="26" t="s">
        <v>75</v>
      </c>
    </row>
    <row r="71" ht="11.25">
      <c r="E71" s="26" t="s">
        <v>76</v>
      </c>
    </row>
  </sheetData>
  <sheetProtection/>
  <mergeCells count="198">
    <mergeCell ref="AN58:AN59"/>
    <mergeCell ref="AO58:AO59"/>
    <mergeCell ref="AP58:AP59"/>
    <mergeCell ref="J59:L59"/>
    <mergeCell ref="B60:D60"/>
    <mergeCell ref="E60:F60"/>
    <mergeCell ref="AB58:AB59"/>
    <mergeCell ref="AC58:AD59"/>
    <mergeCell ref="AE58:AG58"/>
    <mergeCell ref="AH58:AH59"/>
    <mergeCell ref="AI58:AJ59"/>
    <mergeCell ref="AK58:AM58"/>
    <mergeCell ref="O58:P58"/>
    <mergeCell ref="Q58:R59"/>
    <mergeCell ref="S58:U58"/>
    <mergeCell ref="V58:V59"/>
    <mergeCell ref="W58:X59"/>
    <mergeCell ref="Y58:AA58"/>
    <mergeCell ref="A58:A59"/>
    <mergeCell ref="B58:B59"/>
    <mergeCell ref="C58:C59"/>
    <mergeCell ref="D58:D59"/>
    <mergeCell ref="E58:F59"/>
    <mergeCell ref="G58:N58"/>
    <mergeCell ref="AP53:AP54"/>
    <mergeCell ref="J54:L54"/>
    <mergeCell ref="B55:D55"/>
    <mergeCell ref="AC55:AD55"/>
    <mergeCell ref="B56:D56"/>
    <mergeCell ref="AC56:AD56"/>
    <mergeCell ref="AE53:AG53"/>
    <mergeCell ref="AH53:AH54"/>
    <mergeCell ref="AI53:AJ54"/>
    <mergeCell ref="AK53:AM53"/>
    <mergeCell ref="AN53:AN54"/>
    <mergeCell ref="AO53:AO54"/>
    <mergeCell ref="S53:U53"/>
    <mergeCell ref="V53:V54"/>
    <mergeCell ref="W53:X54"/>
    <mergeCell ref="Y53:AA53"/>
    <mergeCell ref="AB53:AB54"/>
    <mergeCell ref="AC53:AD54"/>
    <mergeCell ref="B52:D52"/>
    <mergeCell ref="E52:F52"/>
    <mergeCell ref="AC52:AD52"/>
    <mergeCell ref="A53:A54"/>
    <mergeCell ref="B53:D54"/>
    <mergeCell ref="E53:E54"/>
    <mergeCell ref="F53:F54"/>
    <mergeCell ref="G53:N53"/>
    <mergeCell ref="O53:P53"/>
    <mergeCell ref="Q53:R54"/>
    <mergeCell ref="AI50:AJ51"/>
    <mergeCell ref="AK50:AM50"/>
    <mergeCell ref="AN50:AN51"/>
    <mergeCell ref="AO50:AO51"/>
    <mergeCell ref="AP50:AP51"/>
    <mergeCell ref="J51:L51"/>
    <mergeCell ref="W50:X51"/>
    <mergeCell ref="Y50:AA50"/>
    <mergeCell ref="AB50:AB51"/>
    <mergeCell ref="AC50:AD51"/>
    <mergeCell ref="AE50:AG50"/>
    <mergeCell ref="AH50:AH51"/>
    <mergeCell ref="F50:F51"/>
    <mergeCell ref="G50:N50"/>
    <mergeCell ref="O50:P50"/>
    <mergeCell ref="Q50:R51"/>
    <mergeCell ref="S50:U50"/>
    <mergeCell ref="V50:V51"/>
    <mergeCell ref="AP45:AP46"/>
    <mergeCell ref="J46:L46"/>
    <mergeCell ref="B47:D47"/>
    <mergeCell ref="L47:M47"/>
    <mergeCell ref="L48:M48"/>
    <mergeCell ref="A50:A51"/>
    <mergeCell ref="B50:B51"/>
    <mergeCell ref="C50:C51"/>
    <mergeCell ref="D50:D51"/>
    <mergeCell ref="E50:E51"/>
    <mergeCell ref="AE45:AG45"/>
    <mergeCell ref="AH45:AH46"/>
    <mergeCell ref="AI45:AJ46"/>
    <mergeCell ref="AK45:AM45"/>
    <mergeCell ref="AN45:AN46"/>
    <mergeCell ref="AO45:AO46"/>
    <mergeCell ref="S45:U45"/>
    <mergeCell ref="V45:V46"/>
    <mergeCell ref="W45:X46"/>
    <mergeCell ref="Y45:AA45"/>
    <mergeCell ref="AB45:AB46"/>
    <mergeCell ref="AC45:AD46"/>
    <mergeCell ref="J43:M43"/>
    <mergeCell ref="S43:U43"/>
    <mergeCell ref="A45:A46"/>
    <mergeCell ref="B45:B46"/>
    <mergeCell ref="C45:C46"/>
    <mergeCell ref="D45:D46"/>
    <mergeCell ref="E45:F46"/>
    <mergeCell ref="G45:N45"/>
    <mergeCell ref="O45:P45"/>
    <mergeCell ref="Q45:R46"/>
    <mergeCell ref="AP39:AP40"/>
    <mergeCell ref="J40:L40"/>
    <mergeCell ref="B41:D41"/>
    <mergeCell ref="J41:M41"/>
    <mergeCell ref="S41:U41"/>
    <mergeCell ref="J42:M42"/>
    <mergeCell ref="S42:U42"/>
    <mergeCell ref="AE39:AG39"/>
    <mergeCell ref="AH39:AH40"/>
    <mergeCell ref="AI39:AJ40"/>
    <mergeCell ref="AK39:AM39"/>
    <mergeCell ref="AN39:AN40"/>
    <mergeCell ref="AO39:AO40"/>
    <mergeCell ref="S39:U39"/>
    <mergeCell ref="V39:V40"/>
    <mergeCell ref="W39:X40"/>
    <mergeCell ref="Y39:AA39"/>
    <mergeCell ref="AB39:AB40"/>
    <mergeCell ref="AC39:AD40"/>
    <mergeCell ref="S38:U38"/>
    <mergeCell ref="A39:A40"/>
    <mergeCell ref="B39:B40"/>
    <mergeCell ref="C39:C40"/>
    <mergeCell ref="D39:D40"/>
    <mergeCell ref="E39:F40"/>
    <mergeCell ref="G39:N39"/>
    <mergeCell ref="O39:P39"/>
    <mergeCell ref="Q39:R40"/>
    <mergeCell ref="B26:D26"/>
    <mergeCell ref="B31:D31"/>
    <mergeCell ref="B28:D28"/>
    <mergeCell ref="B38:D38"/>
    <mergeCell ref="B29:D29"/>
    <mergeCell ref="J38:M38"/>
    <mergeCell ref="B20:D20"/>
    <mergeCell ref="B21:D21"/>
    <mergeCell ref="B22:D22"/>
    <mergeCell ref="B23:D23"/>
    <mergeCell ref="B24:D24"/>
    <mergeCell ref="B25:D25"/>
    <mergeCell ref="B11:D11"/>
    <mergeCell ref="B12:D12"/>
    <mergeCell ref="B13:D13"/>
    <mergeCell ref="B14:D14"/>
    <mergeCell ref="B15:D15"/>
    <mergeCell ref="F7:F8"/>
    <mergeCell ref="AN7:AN8"/>
    <mergeCell ref="B9:D9"/>
    <mergeCell ref="B10:D10"/>
    <mergeCell ref="H6:H8"/>
    <mergeCell ref="I6:N6"/>
    <mergeCell ref="O6:O8"/>
    <mergeCell ref="P6:P8"/>
    <mergeCell ref="N7:N8"/>
    <mergeCell ref="Q7:U7"/>
    <mergeCell ref="V7:V8"/>
    <mergeCell ref="Q5:AN5"/>
    <mergeCell ref="AC7:AG7"/>
    <mergeCell ref="AH7:AH8"/>
    <mergeCell ref="AI7:AM7"/>
    <mergeCell ref="E5:F6"/>
    <mergeCell ref="G5:N5"/>
    <mergeCell ref="O5:P5"/>
    <mergeCell ref="AC6:AH6"/>
    <mergeCell ref="AI6:AN6"/>
    <mergeCell ref="E7:E8"/>
    <mergeCell ref="A5:A8"/>
    <mergeCell ref="AP5:AP8"/>
    <mergeCell ref="G6:G8"/>
    <mergeCell ref="B32:D32"/>
    <mergeCell ref="B37:D37"/>
    <mergeCell ref="Q6:V6"/>
    <mergeCell ref="A29:A30"/>
    <mergeCell ref="I7:I8"/>
    <mergeCell ref="J7:L7"/>
    <mergeCell ref="M7:M8"/>
    <mergeCell ref="A3:AO3"/>
    <mergeCell ref="A4:AO4"/>
    <mergeCell ref="A31:A32"/>
    <mergeCell ref="B30:D30"/>
    <mergeCell ref="B27:D27"/>
    <mergeCell ref="W6:AB6"/>
    <mergeCell ref="W7:AA7"/>
    <mergeCell ref="AB7:AB8"/>
    <mergeCell ref="B5:D8"/>
    <mergeCell ref="AO5:AO8"/>
    <mergeCell ref="A25:A26"/>
    <mergeCell ref="B16:D16"/>
    <mergeCell ref="B33:D33"/>
    <mergeCell ref="B34:D34"/>
    <mergeCell ref="B35:D35"/>
    <mergeCell ref="B36:D36"/>
    <mergeCell ref="A27:A28"/>
    <mergeCell ref="B17:D17"/>
    <mergeCell ref="B18:D18"/>
    <mergeCell ref="B19:D19"/>
  </mergeCells>
  <printOptions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1"/>
  <sheetViews>
    <sheetView zoomScaleSheetLayoutView="80" zoomScalePageLayoutView="0" workbookViewId="0" topLeftCell="A1">
      <selection activeCell="S15" sqref="S15"/>
    </sheetView>
  </sheetViews>
  <sheetFormatPr defaultColWidth="9.140625" defaultRowHeight="12.75"/>
  <cols>
    <col min="1" max="1" width="10.140625" style="56" customWidth="1"/>
    <col min="2" max="2" width="22.7109375" style="56" customWidth="1"/>
    <col min="3" max="3" width="9.140625" style="56" customWidth="1"/>
    <col min="4" max="4" width="19.8515625" style="56" customWidth="1"/>
    <col min="5" max="5" width="7.8515625" style="56" customWidth="1"/>
    <col min="6" max="6" width="7.57421875" style="56" customWidth="1"/>
    <col min="7" max="7" width="6.28125" style="56" customWidth="1"/>
    <col min="8" max="9" width="9.140625" style="56" customWidth="1"/>
    <col min="10" max="10" width="5.8515625" style="56" customWidth="1"/>
    <col min="11" max="13" width="9.140625" style="56" customWidth="1"/>
    <col min="14" max="14" width="6.00390625" style="56" customWidth="1"/>
    <col min="15" max="16" width="9.140625" style="56" customWidth="1"/>
    <col min="17" max="17" width="5.57421875" style="56" customWidth="1"/>
    <col min="18" max="20" width="9.140625" style="56" customWidth="1"/>
    <col min="21" max="21" width="5.7109375" style="56" customWidth="1"/>
    <col min="22" max="23" width="9.140625" style="56" customWidth="1"/>
    <col min="24" max="24" width="6.00390625" style="56" customWidth="1"/>
    <col min="25" max="27" width="9.140625" style="56" customWidth="1"/>
    <col min="28" max="28" width="5.8515625" style="56" customWidth="1"/>
    <col min="29" max="30" width="9.140625" style="56" customWidth="1"/>
    <col min="31" max="31" width="7.8515625" style="56" customWidth="1"/>
    <col min="32" max="16384" width="9.140625" style="56" customWidth="1"/>
  </cols>
  <sheetData>
    <row r="2" s="55" customFormat="1" ht="12.75">
      <c r="A2" s="55" t="s">
        <v>225</v>
      </c>
    </row>
    <row r="3" spans="1:33" s="68" customFormat="1" ht="25.5">
      <c r="A3" s="67"/>
      <c r="B3" s="67"/>
      <c r="C3" s="67"/>
      <c r="D3" s="67"/>
      <c r="E3" s="83" t="s">
        <v>222</v>
      </c>
      <c r="F3" s="83" t="s">
        <v>176</v>
      </c>
      <c r="G3" s="187" t="s">
        <v>177</v>
      </c>
      <c r="H3" s="188"/>
      <c r="I3" s="189"/>
      <c r="J3" s="187" t="s">
        <v>178</v>
      </c>
      <c r="K3" s="188"/>
      <c r="L3" s="189"/>
      <c r="M3" s="84" t="s">
        <v>179</v>
      </c>
      <c r="N3" s="187" t="s">
        <v>180</v>
      </c>
      <c r="O3" s="188"/>
      <c r="P3" s="189"/>
      <c r="Q3" s="187" t="s">
        <v>181</v>
      </c>
      <c r="R3" s="188"/>
      <c r="S3" s="189"/>
      <c r="T3" s="84" t="s">
        <v>182</v>
      </c>
      <c r="U3" s="187" t="s">
        <v>183</v>
      </c>
      <c r="V3" s="188"/>
      <c r="W3" s="189"/>
      <c r="X3" s="187" t="s">
        <v>184</v>
      </c>
      <c r="Y3" s="188"/>
      <c r="Z3" s="189"/>
      <c r="AA3" s="84" t="s">
        <v>185</v>
      </c>
      <c r="AB3" s="187" t="s">
        <v>186</v>
      </c>
      <c r="AC3" s="188"/>
      <c r="AD3" s="189"/>
      <c r="AE3" s="187" t="s">
        <v>187</v>
      </c>
      <c r="AF3" s="188"/>
      <c r="AG3" s="189"/>
    </row>
    <row r="4" spans="1:33" s="68" customFormat="1" ht="25.5">
      <c r="A4" s="69" t="s">
        <v>27</v>
      </c>
      <c r="B4" s="202" t="s">
        <v>4</v>
      </c>
      <c r="C4" s="202"/>
      <c r="D4" s="202"/>
      <c r="E4" s="81" t="s">
        <v>188</v>
      </c>
      <c r="F4" s="81" t="s">
        <v>188</v>
      </c>
      <c r="G4" s="81" t="s">
        <v>188</v>
      </c>
      <c r="H4" s="74" t="s">
        <v>189</v>
      </c>
      <c r="I4" s="74" t="s">
        <v>190</v>
      </c>
      <c r="J4" s="81" t="s">
        <v>188</v>
      </c>
      <c r="K4" s="74" t="s">
        <v>189</v>
      </c>
      <c r="L4" s="74" t="s">
        <v>190</v>
      </c>
      <c r="M4" s="81"/>
      <c r="N4" s="81" t="s">
        <v>188</v>
      </c>
      <c r="O4" s="74" t="s">
        <v>189</v>
      </c>
      <c r="P4" s="74" t="s">
        <v>190</v>
      </c>
      <c r="Q4" s="81" t="s">
        <v>188</v>
      </c>
      <c r="R4" s="74" t="s">
        <v>189</v>
      </c>
      <c r="S4" s="74" t="s">
        <v>190</v>
      </c>
      <c r="T4" s="81" t="s">
        <v>188</v>
      </c>
      <c r="U4" s="81" t="s">
        <v>188</v>
      </c>
      <c r="V4" s="74" t="s">
        <v>189</v>
      </c>
      <c r="W4" s="74" t="s">
        <v>190</v>
      </c>
      <c r="X4" s="81" t="s">
        <v>188</v>
      </c>
      <c r="Y4" s="74" t="s">
        <v>189</v>
      </c>
      <c r="Z4" s="74" t="s">
        <v>190</v>
      </c>
      <c r="AA4" s="81" t="s">
        <v>188</v>
      </c>
      <c r="AB4" s="81" t="s">
        <v>188</v>
      </c>
      <c r="AC4" s="74" t="s">
        <v>189</v>
      </c>
      <c r="AD4" s="74" t="s">
        <v>190</v>
      </c>
      <c r="AE4" s="81" t="s">
        <v>188</v>
      </c>
      <c r="AF4" s="74" t="s">
        <v>189</v>
      </c>
      <c r="AG4" s="74" t="s">
        <v>190</v>
      </c>
    </row>
    <row r="5" spans="1:33" s="55" customFormat="1" ht="12.75">
      <c r="A5" s="70" t="s">
        <v>68</v>
      </c>
      <c r="B5" s="203"/>
      <c r="C5" s="203"/>
      <c r="D5" s="203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</row>
    <row r="6" spans="1:33" s="55" customFormat="1" ht="12.75">
      <c r="A6" s="70" t="s">
        <v>28</v>
      </c>
      <c r="B6" s="204" t="s">
        <v>77</v>
      </c>
      <c r="C6" s="204"/>
      <c r="D6" s="204"/>
      <c r="E6" s="71">
        <f>F6+M6</f>
        <v>180</v>
      </c>
      <c r="F6" s="71">
        <f>G6+J6</f>
        <v>180</v>
      </c>
      <c r="G6" s="71">
        <f>H6+I6</f>
        <v>72</v>
      </c>
      <c r="H6" s="82">
        <f>0+8</f>
        <v>8</v>
      </c>
      <c r="I6" s="82">
        <v>64</v>
      </c>
      <c r="J6" s="71">
        <f>K6+L6</f>
        <v>108</v>
      </c>
      <c r="K6" s="82">
        <f>0+10+2</f>
        <v>12</v>
      </c>
      <c r="L6" s="82">
        <v>96</v>
      </c>
      <c r="M6" s="82"/>
      <c r="N6" s="71">
        <f>O6+P6</f>
        <v>0</v>
      </c>
      <c r="O6" s="82"/>
      <c r="P6" s="82"/>
      <c r="Q6" s="71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</row>
    <row r="7" spans="1:33" s="55" customFormat="1" ht="12.75">
      <c r="A7" s="70" t="s">
        <v>29</v>
      </c>
      <c r="B7" s="204" t="s">
        <v>78</v>
      </c>
      <c r="C7" s="204"/>
      <c r="D7" s="204"/>
      <c r="E7" s="71">
        <f aca="true" t="shared" si="0" ref="E7:E30">F7+M7</f>
        <v>144</v>
      </c>
      <c r="F7" s="71">
        <f>G7+J7</f>
        <v>144</v>
      </c>
      <c r="G7" s="71">
        <f aca="true" t="shared" si="1" ref="G7:G30">H7+I7</f>
        <v>72</v>
      </c>
      <c r="H7" s="82">
        <f>4+4</f>
        <v>8</v>
      </c>
      <c r="I7" s="82">
        <v>64</v>
      </c>
      <c r="J7" s="71">
        <f aca="true" t="shared" si="2" ref="J7:J30">K7+L7</f>
        <v>72</v>
      </c>
      <c r="K7" s="82">
        <f>2+4+2</f>
        <v>8</v>
      </c>
      <c r="L7" s="82">
        <v>64</v>
      </c>
      <c r="M7" s="82"/>
      <c r="N7" s="71">
        <f>O7+P7</f>
        <v>0</v>
      </c>
      <c r="O7" s="82"/>
      <c r="P7" s="82"/>
      <c r="Q7" s="71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s="68" customFormat="1" ht="12" customHeight="1">
      <c r="A8" s="73" t="s">
        <v>30</v>
      </c>
      <c r="B8" s="190" t="s">
        <v>31</v>
      </c>
      <c r="C8" s="190"/>
      <c r="D8" s="190"/>
      <c r="E8" s="71">
        <f t="shared" si="0"/>
        <v>0</v>
      </c>
      <c r="F8" s="91"/>
      <c r="G8" s="71">
        <f t="shared" si="1"/>
        <v>0</v>
      </c>
      <c r="H8" s="74"/>
      <c r="I8" s="74"/>
      <c r="J8" s="71">
        <f t="shared" si="2"/>
        <v>0</v>
      </c>
      <c r="K8" s="74"/>
      <c r="L8" s="74"/>
      <c r="M8" s="74"/>
      <c r="N8" s="91"/>
      <c r="O8" s="74"/>
      <c r="P8" s="74"/>
      <c r="Q8" s="91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</row>
    <row r="9" spans="1:33" s="55" customFormat="1" ht="12.75">
      <c r="A9" s="75" t="s">
        <v>50</v>
      </c>
      <c r="B9" s="182" t="s">
        <v>56</v>
      </c>
      <c r="C9" s="182"/>
      <c r="D9" s="182"/>
      <c r="E9" s="71">
        <f t="shared" si="0"/>
        <v>0</v>
      </c>
      <c r="F9" s="71"/>
      <c r="G9" s="71">
        <f t="shared" si="1"/>
        <v>0</v>
      </c>
      <c r="H9" s="82"/>
      <c r="I9" s="82"/>
      <c r="J9" s="71">
        <f t="shared" si="2"/>
        <v>0</v>
      </c>
      <c r="K9" s="82"/>
      <c r="L9" s="82"/>
      <c r="M9" s="82"/>
      <c r="N9" s="71"/>
      <c r="O9" s="82"/>
      <c r="P9" s="82"/>
      <c r="Q9" s="71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</row>
    <row r="10" spans="1:33" s="55" customFormat="1" ht="12.75" customHeight="1">
      <c r="A10" s="76" t="s">
        <v>32</v>
      </c>
      <c r="B10" s="195" t="s">
        <v>223</v>
      </c>
      <c r="C10" s="195"/>
      <c r="D10" s="195"/>
      <c r="E10" s="71">
        <f t="shared" si="0"/>
        <v>216</v>
      </c>
      <c r="F10" s="71">
        <f>G10+J10</f>
        <v>108</v>
      </c>
      <c r="G10" s="71">
        <f t="shared" si="1"/>
        <v>36</v>
      </c>
      <c r="H10" s="82">
        <f>2+4</f>
        <v>6</v>
      </c>
      <c r="I10" s="82">
        <v>30</v>
      </c>
      <c r="J10" s="71">
        <f t="shared" si="2"/>
        <v>72</v>
      </c>
      <c r="K10" s="82">
        <f>6+6</f>
        <v>12</v>
      </c>
      <c r="L10" s="82">
        <v>60</v>
      </c>
      <c r="M10" s="71">
        <f aca="true" t="shared" si="3" ref="M10:M30">N10+Q10</f>
        <v>108</v>
      </c>
      <c r="N10" s="71">
        <f>O10+P10</f>
        <v>36</v>
      </c>
      <c r="O10" s="82">
        <f aca="true" t="shared" si="4" ref="O10:O15">2+4</f>
        <v>6</v>
      </c>
      <c r="P10" s="82">
        <v>30</v>
      </c>
      <c r="Q10" s="71">
        <f>R10+S10</f>
        <v>72</v>
      </c>
      <c r="R10" s="82">
        <f>4+6+2</f>
        <v>12</v>
      </c>
      <c r="S10" s="82">
        <v>60</v>
      </c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s="55" customFormat="1" ht="12.75">
      <c r="A11" s="76" t="s">
        <v>51</v>
      </c>
      <c r="B11" s="191" t="s">
        <v>154</v>
      </c>
      <c r="C11" s="192"/>
      <c r="D11" s="193"/>
      <c r="E11" s="71">
        <f t="shared" si="0"/>
        <v>72</v>
      </c>
      <c r="F11" s="71">
        <f aca="true" t="shared" si="5" ref="F11:F30">G11+J11</f>
        <v>36</v>
      </c>
      <c r="G11" s="71">
        <f t="shared" si="1"/>
        <v>0</v>
      </c>
      <c r="H11" s="82"/>
      <c r="I11" s="82"/>
      <c r="J11" s="71">
        <f t="shared" si="2"/>
        <v>36</v>
      </c>
      <c r="K11" s="82">
        <f>2+4</f>
        <v>6</v>
      </c>
      <c r="L11" s="82">
        <v>30</v>
      </c>
      <c r="M11" s="71">
        <f t="shared" si="3"/>
        <v>36</v>
      </c>
      <c r="N11" s="71">
        <f aca="true" t="shared" si="6" ref="N11:N30">O11+P11</f>
        <v>36</v>
      </c>
      <c r="O11" s="82">
        <f t="shared" si="4"/>
        <v>6</v>
      </c>
      <c r="P11" s="82">
        <v>30</v>
      </c>
      <c r="Q11" s="71">
        <f aca="true" t="shared" si="7" ref="Q11:Q30">R11+S11</f>
        <v>0</v>
      </c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</row>
    <row r="12" spans="1:33" s="55" customFormat="1" ht="12.75" customHeight="1">
      <c r="A12" s="76" t="s">
        <v>206</v>
      </c>
      <c r="B12" s="178" t="s">
        <v>204</v>
      </c>
      <c r="C12" s="178"/>
      <c r="D12" s="178"/>
      <c r="E12" s="71">
        <f t="shared" si="0"/>
        <v>72</v>
      </c>
      <c r="F12" s="71">
        <f t="shared" si="5"/>
        <v>36</v>
      </c>
      <c r="G12" s="71">
        <f t="shared" si="1"/>
        <v>0</v>
      </c>
      <c r="H12" s="82"/>
      <c r="I12" s="82"/>
      <c r="J12" s="71">
        <f t="shared" si="2"/>
        <v>36</v>
      </c>
      <c r="K12" s="82">
        <f>2+4</f>
        <v>6</v>
      </c>
      <c r="L12" s="82">
        <v>30</v>
      </c>
      <c r="M12" s="71">
        <f t="shared" si="3"/>
        <v>36</v>
      </c>
      <c r="N12" s="71">
        <f t="shared" si="6"/>
        <v>36</v>
      </c>
      <c r="O12" s="82">
        <f t="shared" si="4"/>
        <v>6</v>
      </c>
      <c r="P12" s="82">
        <v>30</v>
      </c>
      <c r="Q12" s="71">
        <f t="shared" si="7"/>
        <v>0</v>
      </c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</row>
    <row r="13" spans="1:33" s="55" customFormat="1" ht="12.75" customHeight="1">
      <c r="A13" s="76" t="s">
        <v>207</v>
      </c>
      <c r="B13" s="178" t="s">
        <v>81</v>
      </c>
      <c r="C13" s="178"/>
      <c r="D13" s="178"/>
      <c r="E13" s="71">
        <f t="shared" si="0"/>
        <v>72</v>
      </c>
      <c r="F13" s="71">
        <f t="shared" si="5"/>
        <v>36</v>
      </c>
      <c r="G13" s="71">
        <f t="shared" si="1"/>
        <v>0</v>
      </c>
      <c r="H13" s="82"/>
      <c r="I13" s="82"/>
      <c r="J13" s="71">
        <f t="shared" si="2"/>
        <v>36</v>
      </c>
      <c r="K13" s="82">
        <f>2+4</f>
        <v>6</v>
      </c>
      <c r="L13" s="82">
        <v>30</v>
      </c>
      <c r="M13" s="71">
        <f t="shared" si="3"/>
        <v>36</v>
      </c>
      <c r="N13" s="71">
        <f t="shared" si="6"/>
        <v>36</v>
      </c>
      <c r="O13" s="82">
        <f t="shared" si="4"/>
        <v>6</v>
      </c>
      <c r="P13" s="82">
        <v>30</v>
      </c>
      <c r="Q13" s="71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</row>
    <row r="14" spans="1:33" s="55" customFormat="1" ht="24" customHeight="1">
      <c r="A14" s="76" t="s">
        <v>208</v>
      </c>
      <c r="B14" s="178" t="s">
        <v>84</v>
      </c>
      <c r="C14" s="178"/>
      <c r="D14" s="178"/>
      <c r="E14" s="71">
        <f t="shared" si="0"/>
        <v>72</v>
      </c>
      <c r="F14" s="71">
        <f t="shared" si="5"/>
        <v>0</v>
      </c>
      <c r="G14" s="71">
        <f t="shared" si="1"/>
        <v>0</v>
      </c>
      <c r="H14" s="82"/>
      <c r="I14" s="82"/>
      <c r="J14" s="71">
        <f t="shared" si="2"/>
        <v>0</v>
      </c>
      <c r="K14" s="82"/>
      <c r="L14" s="82"/>
      <c r="M14" s="71">
        <f t="shared" si="3"/>
        <v>72</v>
      </c>
      <c r="N14" s="71">
        <f t="shared" si="6"/>
        <v>36</v>
      </c>
      <c r="O14" s="82">
        <f t="shared" si="4"/>
        <v>6</v>
      </c>
      <c r="P14" s="82">
        <v>30</v>
      </c>
      <c r="Q14" s="71">
        <f t="shared" si="7"/>
        <v>36</v>
      </c>
      <c r="R14" s="82">
        <f>2+4</f>
        <v>6</v>
      </c>
      <c r="S14" s="82">
        <v>30</v>
      </c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s="55" customFormat="1" ht="24" customHeight="1">
      <c r="A15" s="76" t="s">
        <v>209</v>
      </c>
      <c r="B15" s="195" t="s">
        <v>228</v>
      </c>
      <c r="C15" s="195"/>
      <c r="D15" s="195"/>
      <c r="E15" s="71">
        <f t="shared" si="0"/>
        <v>72</v>
      </c>
      <c r="F15" s="71">
        <f t="shared" si="5"/>
        <v>36</v>
      </c>
      <c r="G15" s="71">
        <f t="shared" si="1"/>
        <v>0</v>
      </c>
      <c r="H15" s="82"/>
      <c r="I15" s="82"/>
      <c r="J15" s="71">
        <f t="shared" si="2"/>
        <v>36</v>
      </c>
      <c r="K15" s="82">
        <f>2+4</f>
        <v>6</v>
      </c>
      <c r="L15" s="82">
        <v>30</v>
      </c>
      <c r="M15" s="71">
        <f t="shared" si="3"/>
        <v>36</v>
      </c>
      <c r="N15" s="71">
        <f t="shared" si="6"/>
        <v>36</v>
      </c>
      <c r="O15" s="82">
        <f t="shared" si="4"/>
        <v>6</v>
      </c>
      <c r="P15" s="82">
        <v>30</v>
      </c>
      <c r="Q15" s="71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</row>
    <row r="16" spans="1:33" s="55" customFormat="1" ht="12.75" customHeight="1">
      <c r="A16" s="76" t="s">
        <v>210</v>
      </c>
      <c r="B16" s="196" t="s">
        <v>229</v>
      </c>
      <c r="C16" s="197"/>
      <c r="D16" s="198"/>
      <c r="E16" s="71">
        <f t="shared" si="0"/>
        <v>36</v>
      </c>
      <c r="F16" s="71">
        <f t="shared" si="5"/>
        <v>0</v>
      </c>
      <c r="G16" s="71">
        <f t="shared" si="1"/>
        <v>0</v>
      </c>
      <c r="H16" s="82"/>
      <c r="I16" s="82"/>
      <c r="J16" s="71">
        <f t="shared" si="2"/>
        <v>0</v>
      </c>
      <c r="K16" s="82"/>
      <c r="L16" s="82"/>
      <c r="M16" s="71">
        <f t="shared" si="3"/>
        <v>36</v>
      </c>
      <c r="N16" s="71">
        <f t="shared" si="6"/>
        <v>36</v>
      </c>
      <c r="O16" s="82">
        <f>4+8</f>
        <v>12</v>
      </c>
      <c r="P16" s="82">
        <v>24</v>
      </c>
      <c r="Q16" s="71">
        <f t="shared" si="7"/>
        <v>0</v>
      </c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</row>
    <row r="17" spans="1:33" s="55" customFormat="1" ht="12.75" customHeight="1">
      <c r="A17" s="75" t="s">
        <v>211</v>
      </c>
      <c r="B17" s="199" t="s">
        <v>212</v>
      </c>
      <c r="C17" s="200"/>
      <c r="D17" s="201"/>
      <c r="E17" s="71"/>
      <c r="F17" s="71"/>
      <c r="G17" s="71">
        <f t="shared" si="1"/>
        <v>0</v>
      </c>
      <c r="H17" s="82"/>
      <c r="I17" s="82"/>
      <c r="J17" s="71">
        <f t="shared" si="2"/>
        <v>0</v>
      </c>
      <c r="K17" s="82"/>
      <c r="L17" s="82"/>
      <c r="M17" s="71">
        <f t="shared" si="3"/>
        <v>0</v>
      </c>
      <c r="N17" s="71">
        <f t="shared" si="6"/>
        <v>0</v>
      </c>
      <c r="O17" s="82"/>
      <c r="P17" s="82"/>
      <c r="Q17" s="71">
        <f t="shared" si="7"/>
        <v>0</v>
      </c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</row>
    <row r="18" spans="1:33" s="55" customFormat="1" ht="15" customHeight="1">
      <c r="A18" s="171" t="s">
        <v>213</v>
      </c>
      <c r="B18" s="178" t="s">
        <v>126</v>
      </c>
      <c r="C18" s="178"/>
      <c r="D18" s="178"/>
      <c r="E18" s="71">
        <f t="shared" si="0"/>
        <v>36</v>
      </c>
      <c r="F18" s="71">
        <f t="shared" si="5"/>
        <v>36</v>
      </c>
      <c r="G18" s="71">
        <f t="shared" si="1"/>
        <v>36</v>
      </c>
      <c r="H18" s="82">
        <f>2+4</f>
        <v>6</v>
      </c>
      <c r="I18" s="82">
        <v>30</v>
      </c>
      <c r="J18" s="71">
        <f t="shared" si="2"/>
        <v>0</v>
      </c>
      <c r="K18" s="82"/>
      <c r="L18" s="82"/>
      <c r="M18" s="71">
        <f t="shared" si="3"/>
        <v>0</v>
      </c>
      <c r="N18" s="71">
        <f t="shared" si="6"/>
        <v>0</v>
      </c>
      <c r="O18" s="82"/>
      <c r="P18" s="82"/>
      <c r="Q18" s="71">
        <f t="shared" si="7"/>
        <v>0</v>
      </c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</row>
    <row r="19" spans="1:33" s="2" customFormat="1" ht="27.75" customHeight="1">
      <c r="A19" s="172"/>
      <c r="B19" s="194" t="s">
        <v>127</v>
      </c>
      <c r="C19" s="194"/>
      <c r="D19" s="194"/>
      <c r="E19" s="71">
        <f t="shared" si="0"/>
        <v>36</v>
      </c>
      <c r="F19" s="71">
        <f t="shared" si="5"/>
        <v>36</v>
      </c>
      <c r="G19" s="71">
        <f t="shared" si="1"/>
        <v>36</v>
      </c>
      <c r="H19" s="82">
        <f>2+4</f>
        <v>6</v>
      </c>
      <c r="I19" s="82">
        <v>30</v>
      </c>
      <c r="J19" s="71">
        <f t="shared" si="2"/>
        <v>0</v>
      </c>
      <c r="K19" s="86"/>
      <c r="L19" s="86"/>
      <c r="M19" s="71">
        <f t="shared" si="3"/>
        <v>0</v>
      </c>
      <c r="N19" s="71">
        <f t="shared" si="6"/>
        <v>0</v>
      </c>
      <c r="O19" s="86"/>
      <c r="P19" s="86"/>
      <c r="Q19" s="71">
        <f t="shared" si="7"/>
        <v>0</v>
      </c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</row>
    <row r="20" spans="1:33" s="2" customFormat="1" ht="12" customHeight="1">
      <c r="A20" s="171" t="s">
        <v>214</v>
      </c>
      <c r="B20" s="191" t="s">
        <v>125</v>
      </c>
      <c r="C20" s="192"/>
      <c r="D20" s="193"/>
      <c r="E20" s="71">
        <f t="shared" si="0"/>
        <v>36</v>
      </c>
      <c r="F20" s="71">
        <f t="shared" si="5"/>
        <v>36</v>
      </c>
      <c r="G20" s="71">
        <f t="shared" si="1"/>
        <v>0</v>
      </c>
      <c r="H20" s="82"/>
      <c r="I20" s="92"/>
      <c r="J20" s="71">
        <f t="shared" si="2"/>
        <v>36</v>
      </c>
      <c r="K20" s="82">
        <f>2+4</f>
        <v>6</v>
      </c>
      <c r="L20" s="82">
        <v>30</v>
      </c>
      <c r="M20" s="71">
        <f t="shared" si="3"/>
        <v>0</v>
      </c>
      <c r="N20" s="71">
        <f t="shared" si="6"/>
        <v>0</v>
      </c>
      <c r="O20" s="86"/>
      <c r="P20" s="86"/>
      <c r="Q20" s="71">
        <f t="shared" si="7"/>
        <v>0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</row>
    <row r="21" spans="1:33" s="2" customFormat="1" ht="15" customHeight="1">
      <c r="A21" s="172"/>
      <c r="B21" s="178" t="s">
        <v>133</v>
      </c>
      <c r="C21" s="178"/>
      <c r="D21" s="178"/>
      <c r="E21" s="71">
        <f t="shared" si="0"/>
        <v>36</v>
      </c>
      <c r="F21" s="71">
        <f t="shared" si="5"/>
        <v>36</v>
      </c>
      <c r="G21" s="71">
        <f t="shared" si="1"/>
        <v>0</v>
      </c>
      <c r="H21" s="86"/>
      <c r="I21" s="86"/>
      <c r="J21" s="71">
        <f t="shared" si="2"/>
        <v>36</v>
      </c>
      <c r="K21" s="82">
        <f>2+4</f>
        <v>6</v>
      </c>
      <c r="L21" s="82">
        <v>30</v>
      </c>
      <c r="M21" s="71">
        <f t="shared" si="3"/>
        <v>0</v>
      </c>
      <c r="N21" s="71">
        <f t="shared" si="6"/>
        <v>0</v>
      </c>
      <c r="O21" s="86"/>
      <c r="P21" s="86"/>
      <c r="Q21" s="71">
        <f t="shared" si="7"/>
        <v>0</v>
      </c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</row>
    <row r="22" spans="1:33" s="2" customFormat="1" ht="23.25" customHeight="1">
      <c r="A22" s="173" t="s">
        <v>215</v>
      </c>
      <c r="B22" s="178" t="s">
        <v>123</v>
      </c>
      <c r="C22" s="178"/>
      <c r="D22" s="178"/>
      <c r="E22" s="71">
        <f t="shared" si="0"/>
        <v>36</v>
      </c>
      <c r="F22" s="71">
        <f t="shared" si="5"/>
        <v>0</v>
      </c>
      <c r="G22" s="71">
        <f t="shared" si="1"/>
        <v>0</v>
      </c>
      <c r="H22" s="86"/>
      <c r="I22" s="86"/>
      <c r="J22" s="71">
        <f t="shared" si="2"/>
        <v>0</v>
      </c>
      <c r="K22" s="82"/>
      <c r="L22" s="92"/>
      <c r="M22" s="71">
        <f t="shared" si="3"/>
        <v>36</v>
      </c>
      <c r="N22" s="71">
        <f t="shared" si="6"/>
        <v>36</v>
      </c>
      <c r="O22" s="82">
        <f>2+4</f>
        <v>6</v>
      </c>
      <c r="P22" s="82">
        <v>30</v>
      </c>
      <c r="Q22" s="71">
        <f t="shared" si="7"/>
        <v>0</v>
      </c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</row>
    <row r="23" spans="1:33" s="2" customFormat="1" ht="15" customHeight="1">
      <c r="A23" s="174"/>
      <c r="B23" s="178" t="s">
        <v>124</v>
      </c>
      <c r="C23" s="178"/>
      <c r="D23" s="178"/>
      <c r="E23" s="71">
        <f t="shared" si="0"/>
        <v>36</v>
      </c>
      <c r="F23" s="71">
        <f t="shared" si="5"/>
        <v>0</v>
      </c>
      <c r="G23" s="71">
        <f t="shared" si="1"/>
        <v>0</v>
      </c>
      <c r="H23" s="86"/>
      <c r="I23" s="86"/>
      <c r="J23" s="71">
        <f t="shared" si="2"/>
        <v>0</v>
      </c>
      <c r="K23" s="86"/>
      <c r="L23" s="86"/>
      <c r="M23" s="71">
        <f t="shared" si="3"/>
        <v>36</v>
      </c>
      <c r="N23" s="71">
        <f t="shared" si="6"/>
        <v>36</v>
      </c>
      <c r="O23" s="82">
        <f>2+4</f>
        <v>6</v>
      </c>
      <c r="P23" s="82">
        <v>30</v>
      </c>
      <c r="Q23" s="71">
        <f t="shared" si="7"/>
        <v>0</v>
      </c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</row>
    <row r="24" spans="1:33" s="2" customFormat="1" ht="15" customHeight="1">
      <c r="A24" s="173" t="s">
        <v>216</v>
      </c>
      <c r="B24" s="178" t="s">
        <v>199</v>
      </c>
      <c r="C24" s="178"/>
      <c r="D24" s="178"/>
      <c r="E24" s="71">
        <f t="shared" si="0"/>
        <v>36</v>
      </c>
      <c r="F24" s="71">
        <f t="shared" si="5"/>
        <v>0</v>
      </c>
      <c r="G24" s="71">
        <f t="shared" si="1"/>
        <v>0</v>
      </c>
      <c r="H24" s="86"/>
      <c r="I24" s="86"/>
      <c r="J24" s="71">
        <f t="shared" si="2"/>
        <v>0</v>
      </c>
      <c r="K24" s="86"/>
      <c r="L24" s="86"/>
      <c r="M24" s="71">
        <f t="shared" si="3"/>
        <v>36</v>
      </c>
      <c r="N24" s="71">
        <f t="shared" si="6"/>
        <v>0</v>
      </c>
      <c r="O24" s="82"/>
      <c r="P24" s="92"/>
      <c r="Q24" s="71">
        <f t="shared" si="7"/>
        <v>36</v>
      </c>
      <c r="R24" s="82">
        <f>2+4</f>
        <v>6</v>
      </c>
      <c r="S24" s="82">
        <v>30</v>
      </c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</row>
    <row r="25" spans="1:33" s="2" customFormat="1" ht="24" customHeight="1">
      <c r="A25" s="174"/>
      <c r="B25" s="178" t="s">
        <v>200</v>
      </c>
      <c r="C25" s="178"/>
      <c r="D25" s="178"/>
      <c r="E25" s="71">
        <f t="shared" si="0"/>
        <v>36</v>
      </c>
      <c r="F25" s="71">
        <f t="shared" si="5"/>
        <v>0</v>
      </c>
      <c r="G25" s="71">
        <f t="shared" si="1"/>
        <v>0</v>
      </c>
      <c r="H25" s="86"/>
      <c r="I25" s="86"/>
      <c r="J25" s="71">
        <f t="shared" si="2"/>
        <v>0</v>
      </c>
      <c r="K25" s="86"/>
      <c r="L25" s="86"/>
      <c r="M25" s="71">
        <f t="shared" si="3"/>
        <v>36</v>
      </c>
      <c r="N25" s="71">
        <f t="shared" si="6"/>
        <v>0</v>
      </c>
      <c r="O25" s="86"/>
      <c r="P25" s="86"/>
      <c r="Q25" s="71">
        <f t="shared" si="7"/>
        <v>36</v>
      </c>
      <c r="R25" s="82">
        <f>2+4</f>
        <v>6</v>
      </c>
      <c r="S25" s="82">
        <v>30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</row>
    <row r="26" spans="1:33" s="2" customFormat="1" ht="12.75" customHeight="1">
      <c r="A26" s="75" t="s">
        <v>217</v>
      </c>
      <c r="B26" s="182" t="s">
        <v>87</v>
      </c>
      <c r="C26" s="182"/>
      <c r="D26" s="182"/>
      <c r="E26" s="71"/>
      <c r="F26" s="71"/>
      <c r="G26" s="71"/>
      <c r="H26" s="86"/>
      <c r="I26" s="86"/>
      <c r="J26" s="71">
        <f t="shared" si="2"/>
        <v>0</v>
      </c>
      <c r="K26" s="86"/>
      <c r="L26" s="86"/>
      <c r="M26" s="71"/>
      <c r="N26" s="71"/>
      <c r="O26" s="86"/>
      <c r="P26" s="86"/>
      <c r="Q26" s="71"/>
      <c r="R26" s="82"/>
      <c r="S26" s="92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</row>
    <row r="27" spans="1:33" s="2" customFormat="1" ht="17.25" customHeight="1">
      <c r="A27" s="77" t="s">
        <v>218</v>
      </c>
      <c r="B27" s="184" t="s">
        <v>230</v>
      </c>
      <c r="C27" s="185"/>
      <c r="D27" s="186"/>
      <c r="E27" s="71">
        <f t="shared" si="0"/>
        <v>36</v>
      </c>
      <c r="F27" s="71">
        <f t="shared" si="5"/>
        <v>36</v>
      </c>
      <c r="G27" s="71">
        <f t="shared" si="1"/>
        <v>36</v>
      </c>
      <c r="H27" s="86">
        <f>2+4</f>
        <v>6</v>
      </c>
      <c r="I27" s="86">
        <v>30</v>
      </c>
      <c r="J27" s="71">
        <f t="shared" si="2"/>
        <v>0</v>
      </c>
      <c r="K27" s="86"/>
      <c r="L27" s="86"/>
      <c r="M27" s="71">
        <f t="shared" si="3"/>
        <v>0</v>
      </c>
      <c r="N27" s="71">
        <f t="shared" si="6"/>
        <v>0</v>
      </c>
      <c r="O27" s="86"/>
      <c r="P27" s="86"/>
      <c r="Q27" s="71">
        <f t="shared" si="7"/>
        <v>0</v>
      </c>
      <c r="R27" s="82"/>
      <c r="S27" s="92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</row>
    <row r="28" spans="1:33" s="2" customFormat="1" ht="24.75" customHeight="1">
      <c r="A28" s="77" t="s">
        <v>219</v>
      </c>
      <c r="B28" s="184" t="s">
        <v>231</v>
      </c>
      <c r="C28" s="185"/>
      <c r="D28" s="186"/>
      <c r="E28" s="71">
        <f t="shared" si="0"/>
        <v>36</v>
      </c>
      <c r="F28" s="71">
        <f t="shared" si="5"/>
        <v>36</v>
      </c>
      <c r="G28" s="71">
        <f t="shared" si="1"/>
        <v>0</v>
      </c>
      <c r="H28" s="86"/>
      <c r="I28" s="86"/>
      <c r="J28" s="71">
        <f t="shared" si="2"/>
        <v>36</v>
      </c>
      <c r="K28" s="86">
        <f>2+4</f>
        <v>6</v>
      </c>
      <c r="L28" s="86">
        <v>30</v>
      </c>
      <c r="M28" s="71">
        <f t="shared" si="3"/>
        <v>0</v>
      </c>
      <c r="N28" s="71">
        <f t="shared" si="6"/>
        <v>0</v>
      </c>
      <c r="O28" s="86"/>
      <c r="P28" s="86"/>
      <c r="Q28" s="71">
        <f t="shared" si="7"/>
        <v>0</v>
      </c>
      <c r="R28" s="82"/>
      <c r="S28" s="92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</row>
    <row r="29" spans="1:33" s="2" customFormat="1" ht="24" customHeight="1">
      <c r="A29" s="77" t="s">
        <v>220</v>
      </c>
      <c r="B29" s="178" t="s">
        <v>201</v>
      </c>
      <c r="C29" s="178"/>
      <c r="D29" s="178"/>
      <c r="E29" s="71">
        <f t="shared" si="0"/>
        <v>36</v>
      </c>
      <c r="F29" s="71">
        <f t="shared" si="5"/>
        <v>0</v>
      </c>
      <c r="G29" s="71">
        <f t="shared" si="1"/>
        <v>0</v>
      </c>
      <c r="H29" s="86"/>
      <c r="I29" s="86"/>
      <c r="J29" s="71">
        <f t="shared" si="2"/>
        <v>0</v>
      </c>
      <c r="K29" s="86"/>
      <c r="L29" s="86"/>
      <c r="M29" s="71">
        <f t="shared" si="3"/>
        <v>36</v>
      </c>
      <c r="N29" s="71">
        <f t="shared" si="6"/>
        <v>36</v>
      </c>
      <c r="O29" s="86">
        <f>2+4</f>
        <v>6</v>
      </c>
      <c r="P29" s="86">
        <v>30</v>
      </c>
      <c r="Q29" s="71">
        <f t="shared" si="7"/>
        <v>0</v>
      </c>
      <c r="R29" s="82"/>
      <c r="S29" s="92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</row>
    <row r="30" spans="1:33" s="2" customFormat="1" ht="12.75" customHeight="1">
      <c r="A30" s="77" t="s">
        <v>221</v>
      </c>
      <c r="B30" s="178" t="s">
        <v>202</v>
      </c>
      <c r="C30" s="178"/>
      <c r="D30" s="178"/>
      <c r="E30" s="71">
        <f t="shared" si="0"/>
        <v>36</v>
      </c>
      <c r="F30" s="71">
        <f t="shared" si="5"/>
        <v>0</v>
      </c>
      <c r="G30" s="71">
        <f t="shared" si="1"/>
        <v>0</v>
      </c>
      <c r="H30" s="86"/>
      <c r="I30" s="86"/>
      <c r="J30" s="71">
        <f t="shared" si="2"/>
        <v>0</v>
      </c>
      <c r="K30" s="86"/>
      <c r="L30" s="86"/>
      <c r="M30" s="71">
        <f t="shared" si="3"/>
        <v>36</v>
      </c>
      <c r="N30" s="71">
        <f t="shared" si="6"/>
        <v>0</v>
      </c>
      <c r="O30" s="86"/>
      <c r="P30" s="86"/>
      <c r="Q30" s="71">
        <f t="shared" si="7"/>
        <v>36</v>
      </c>
      <c r="R30" s="86">
        <f>2+4</f>
        <v>6</v>
      </c>
      <c r="S30" s="86">
        <v>30</v>
      </c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</row>
    <row r="31" spans="1:33" s="68" customFormat="1" ht="12.75">
      <c r="A31" s="78" t="s">
        <v>36</v>
      </c>
      <c r="B31" s="179" t="s">
        <v>61</v>
      </c>
      <c r="C31" s="180"/>
      <c r="D31" s="181"/>
      <c r="E31" s="85"/>
      <c r="F31" s="91"/>
      <c r="G31" s="91"/>
      <c r="H31" s="74"/>
      <c r="I31" s="74"/>
      <c r="J31" s="74"/>
      <c r="K31" s="74"/>
      <c r="L31" s="74"/>
      <c r="M31" s="71"/>
      <c r="N31" s="71"/>
      <c r="O31" s="74"/>
      <c r="P31" s="74"/>
      <c r="Q31" s="71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</row>
    <row r="32" spans="1:33" s="55" customFormat="1" ht="38.25">
      <c r="A32" s="70" t="s">
        <v>37</v>
      </c>
      <c r="B32" s="79" t="s">
        <v>110</v>
      </c>
      <c r="C32" s="70" t="s">
        <v>57</v>
      </c>
      <c r="D32" s="70"/>
      <c r="E32" s="82"/>
      <c r="F32" s="71"/>
      <c r="G32" s="71"/>
      <c r="H32" s="82"/>
      <c r="I32" s="82"/>
      <c r="J32" s="82"/>
      <c r="K32" s="82"/>
      <c r="L32" s="82"/>
      <c r="M32" s="82"/>
      <c r="N32" s="87"/>
      <c r="O32" s="82"/>
      <c r="P32" s="82"/>
      <c r="Q32" s="87"/>
      <c r="R32" s="82"/>
      <c r="S32" s="82"/>
      <c r="T32" s="82">
        <f>U32+X32</f>
        <v>108</v>
      </c>
      <c r="U32" s="82">
        <f>V32+W32</f>
        <v>108</v>
      </c>
      <c r="V32" s="82">
        <v>8</v>
      </c>
      <c r="W32" s="82">
        <v>100</v>
      </c>
      <c r="X32" s="82"/>
      <c r="Y32" s="82"/>
      <c r="Z32" s="82"/>
      <c r="AA32" s="82"/>
      <c r="AB32" s="82"/>
      <c r="AC32" s="82"/>
      <c r="AD32" s="82"/>
      <c r="AE32" s="82"/>
      <c r="AF32" s="82"/>
      <c r="AG32" s="82"/>
    </row>
    <row r="33" spans="1:33" s="55" customFormat="1" ht="12.75">
      <c r="A33" s="70" t="s">
        <v>38</v>
      </c>
      <c r="B33" s="70" t="s">
        <v>108</v>
      </c>
      <c r="C33" s="70" t="s">
        <v>57</v>
      </c>
      <c r="D33" s="70"/>
      <c r="E33" s="82"/>
      <c r="F33" s="71"/>
      <c r="G33" s="71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>
        <f>U33+X33</f>
        <v>108</v>
      </c>
      <c r="U33" s="82"/>
      <c r="V33" s="82"/>
      <c r="W33" s="82"/>
      <c r="X33" s="82">
        <f>Y33+Z33</f>
        <v>108</v>
      </c>
      <c r="Y33" s="82">
        <v>8</v>
      </c>
      <c r="Z33" s="82">
        <v>100</v>
      </c>
      <c r="AA33" s="82"/>
      <c r="AB33" s="82"/>
      <c r="AC33" s="82"/>
      <c r="AD33" s="82"/>
      <c r="AE33" s="82"/>
      <c r="AF33" s="82"/>
      <c r="AG33" s="82"/>
    </row>
    <row r="34" spans="1:33" s="68" customFormat="1" ht="12.75">
      <c r="A34" s="73" t="s">
        <v>40</v>
      </c>
      <c r="B34" s="179" t="s">
        <v>62</v>
      </c>
      <c r="C34" s="180"/>
      <c r="D34" s="181"/>
      <c r="E34" s="85"/>
      <c r="F34" s="91"/>
      <c r="G34" s="91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</row>
    <row r="35" spans="1:34" s="55" customFormat="1" ht="76.5">
      <c r="A35" s="70" t="s">
        <v>52</v>
      </c>
      <c r="B35" s="79" t="s">
        <v>41</v>
      </c>
      <c r="C35" s="70" t="s">
        <v>57</v>
      </c>
      <c r="D35" s="70"/>
      <c r="E35" s="82"/>
      <c r="F35" s="71">
        <f>G35+J35</f>
        <v>252</v>
      </c>
      <c r="G35" s="71">
        <f>H35+I35</f>
        <v>108</v>
      </c>
      <c r="H35" s="82"/>
      <c r="I35" s="82">
        <f>3*36</f>
        <v>108</v>
      </c>
      <c r="J35" s="71">
        <f>K35+L35</f>
        <v>144</v>
      </c>
      <c r="K35" s="82"/>
      <c r="L35" s="82">
        <f>4*36</f>
        <v>144</v>
      </c>
      <c r="M35" s="87">
        <f>N35+Q35</f>
        <v>900</v>
      </c>
      <c r="N35" s="71">
        <f>O35+P35</f>
        <v>432</v>
      </c>
      <c r="O35" s="82"/>
      <c r="P35" s="82">
        <f>12*36</f>
        <v>432</v>
      </c>
      <c r="Q35" s="71">
        <f>R35+S35</f>
        <v>468</v>
      </c>
      <c r="R35" s="82"/>
      <c r="S35" s="82">
        <f>13*36</f>
        <v>468</v>
      </c>
      <c r="T35" s="87">
        <f>U35+X35</f>
        <v>1692</v>
      </c>
      <c r="U35" s="71">
        <f>V35+W35</f>
        <v>828</v>
      </c>
      <c r="V35" s="82"/>
      <c r="W35" s="82">
        <f>23*36</f>
        <v>828</v>
      </c>
      <c r="X35" s="71">
        <f>Y35+Z35</f>
        <v>864</v>
      </c>
      <c r="Y35" s="82"/>
      <c r="Z35" s="82">
        <f>24*36</f>
        <v>864</v>
      </c>
      <c r="AA35" s="87">
        <f>AB35+AE35</f>
        <v>2016</v>
      </c>
      <c r="AB35" s="71">
        <f>AC35+AD35</f>
        <v>1008</v>
      </c>
      <c r="AC35" s="82"/>
      <c r="AD35" s="82">
        <f>28*36</f>
        <v>1008</v>
      </c>
      <c r="AE35" s="71">
        <f>AF35+AG35</f>
        <v>1008</v>
      </c>
      <c r="AF35" s="82"/>
      <c r="AG35" s="82">
        <f>28*36</f>
        <v>1008</v>
      </c>
      <c r="AH35" s="80">
        <f>AA35+T35+M35+F35</f>
        <v>4860</v>
      </c>
    </row>
    <row r="36" spans="1:33" s="68" customFormat="1" ht="12.75">
      <c r="A36" s="73" t="s">
        <v>53</v>
      </c>
      <c r="B36" s="179" t="s">
        <v>63</v>
      </c>
      <c r="C36" s="180"/>
      <c r="D36" s="181"/>
      <c r="E36" s="85"/>
      <c r="F36" s="91"/>
      <c r="G36" s="9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88"/>
      <c r="AB36" s="74"/>
      <c r="AC36" s="74"/>
      <c r="AD36" s="74"/>
      <c r="AE36" s="74"/>
      <c r="AF36" s="74"/>
      <c r="AG36" s="74"/>
    </row>
    <row r="37" spans="1:33" s="55" customFormat="1" ht="12.75">
      <c r="A37" s="70" t="s">
        <v>45</v>
      </c>
      <c r="B37" s="175" t="s">
        <v>65</v>
      </c>
      <c r="C37" s="176"/>
      <c r="D37" s="177"/>
      <c r="E37" s="89"/>
      <c r="F37" s="71"/>
      <c r="G37" s="71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7"/>
      <c r="AB37" s="82"/>
      <c r="AC37" s="82"/>
      <c r="AD37" s="82"/>
      <c r="AE37" s="82"/>
      <c r="AF37" s="82"/>
      <c r="AG37" s="82"/>
    </row>
    <row r="38" spans="1:33" s="55" customFormat="1" ht="12.75">
      <c r="A38" s="70" t="s">
        <v>54</v>
      </c>
      <c r="B38" s="183" t="s">
        <v>91</v>
      </c>
      <c r="C38" s="183"/>
      <c r="D38" s="183"/>
      <c r="E38" s="82"/>
      <c r="F38" s="71"/>
      <c r="G38" s="71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7">
        <f>AB38+AE38</f>
        <v>108</v>
      </c>
      <c r="AB38" s="82"/>
      <c r="AC38" s="82"/>
      <c r="AD38" s="82"/>
      <c r="AE38" s="82">
        <f>AF38+AG38</f>
        <v>108</v>
      </c>
      <c r="AF38" s="82">
        <v>8</v>
      </c>
      <c r="AG38" s="82">
        <v>100</v>
      </c>
    </row>
    <row r="39" spans="1:33" s="55" customFormat="1" ht="12.75">
      <c r="A39" s="70" t="s">
        <v>46</v>
      </c>
      <c r="B39" s="175" t="s">
        <v>66</v>
      </c>
      <c r="C39" s="176"/>
      <c r="D39" s="177"/>
      <c r="E39" s="89"/>
      <c r="F39" s="71"/>
      <c r="G39" s="71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7"/>
      <c r="AB39" s="82"/>
      <c r="AC39" s="82"/>
      <c r="AD39" s="82"/>
      <c r="AE39" s="82"/>
      <c r="AF39" s="82"/>
      <c r="AG39" s="82"/>
    </row>
    <row r="40" spans="1:33" s="55" customFormat="1" ht="89.25">
      <c r="A40" s="70" t="s">
        <v>47</v>
      </c>
      <c r="B40" s="79" t="s">
        <v>191</v>
      </c>
      <c r="C40" s="70" t="s">
        <v>114</v>
      </c>
      <c r="D40" s="70"/>
      <c r="E40" s="82"/>
      <c r="F40" s="71"/>
      <c r="G40" s="71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7">
        <f>AB40+AE40</f>
        <v>216</v>
      </c>
      <c r="AB40" s="82"/>
      <c r="AC40" s="82"/>
      <c r="AD40" s="82"/>
      <c r="AE40" s="82">
        <f>AF40+AG40</f>
        <v>216</v>
      </c>
      <c r="AF40" s="82">
        <v>72</v>
      </c>
      <c r="AG40" s="82">
        <v>144</v>
      </c>
    </row>
    <row r="41" s="90" customFormat="1" ht="12.75">
      <c r="D41" s="90" t="s">
        <v>2</v>
      </c>
    </row>
    <row r="42" s="90" customFormat="1" ht="12.75"/>
    <row r="43" spans="3:33" s="90" customFormat="1" ht="12.75">
      <c r="C43" s="72" t="s">
        <v>192</v>
      </c>
      <c r="D43" s="72" t="s">
        <v>193</v>
      </c>
      <c r="E43" s="72"/>
      <c r="F43" s="72">
        <v>23</v>
      </c>
      <c r="G43" s="72">
        <v>13</v>
      </c>
      <c r="H43" s="72"/>
      <c r="I43" s="72"/>
      <c r="J43" s="72">
        <v>10</v>
      </c>
      <c r="K43" s="72"/>
      <c r="L43" s="72"/>
      <c r="M43" s="72">
        <v>33</v>
      </c>
      <c r="N43" s="72">
        <v>13</v>
      </c>
      <c r="O43" s="72"/>
      <c r="P43" s="72"/>
      <c r="Q43" s="72">
        <v>20</v>
      </c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</row>
    <row r="44" spans="3:33" s="90" customFormat="1" ht="12.75">
      <c r="C44" s="72" t="s">
        <v>194</v>
      </c>
      <c r="D44" s="72" t="s">
        <v>193</v>
      </c>
      <c r="E44" s="72"/>
      <c r="F44" s="72">
        <v>38</v>
      </c>
      <c r="G44" s="72">
        <v>15</v>
      </c>
      <c r="H44" s="72"/>
      <c r="I44" s="72"/>
      <c r="J44" s="72">
        <v>23</v>
      </c>
      <c r="K44" s="72"/>
      <c r="L44" s="72"/>
      <c r="M44" s="72">
        <v>39</v>
      </c>
      <c r="N44" s="72">
        <v>15</v>
      </c>
      <c r="O44" s="72"/>
      <c r="P44" s="72"/>
      <c r="Q44" s="72">
        <v>24</v>
      </c>
      <c r="R44" s="72"/>
      <c r="S44" s="72"/>
      <c r="T44" s="72">
        <v>34</v>
      </c>
      <c r="U44" s="72">
        <v>11</v>
      </c>
      <c r="V44" s="72"/>
      <c r="W44" s="72"/>
      <c r="X44" s="72">
        <v>23</v>
      </c>
      <c r="Y44" s="72"/>
      <c r="Z44" s="72"/>
      <c r="AA44" s="72">
        <v>38</v>
      </c>
      <c r="AB44" s="72">
        <v>17</v>
      </c>
      <c r="AC44" s="72"/>
      <c r="AD44" s="72"/>
      <c r="AE44" s="72">
        <v>21</v>
      </c>
      <c r="AF44" s="72"/>
      <c r="AG44" s="72"/>
    </row>
    <row r="45" spans="3:33" s="90" customFormat="1" ht="12.75">
      <c r="C45" s="72" t="s">
        <v>195</v>
      </c>
      <c r="D45" s="72" t="s">
        <v>193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>
        <v>3</v>
      </c>
      <c r="U45" s="72">
        <v>3</v>
      </c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3:33" s="90" customFormat="1" ht="12.75">
      <c r="C46" s="72" t="s">
        <v>196</v>
      </c>
      <c r="D46" s="72" t="s">
        <v>193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>
        <v>3</v>
      </c>
      <c r="U46" s="72"/>
      <c r="V46" s="72"/>
      <c r="W46" s="72"/>
      <c r="X46" s="72">
        <v>3</v>
      </c>
      <c r="Y46" s="72"/>
      <c r="Z46" s="72"/>
      <c r="AA46" s="72"/>
      <c r="AB46" s="72"/>
      <c r="AC46" s="72"/>
      <c r="AD46" s="72"/>
      <c r="AE46" s="72"/>
      <c r="AF46" s="72"/>
      <c r="AG46" s="72"/>
    </row>
    <row r="47" spans="3:33" s="90" customFormat="1" ht="12.75">
      <c r="C47" s="72" t="s">
        <v>117</v>
      </c>
      <c r="D47" s="72" t="s">
        <v>193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>
        <v>6</v>
      </c>
      <c r="AB47" s="72">
        <v>2</v>
      </c>
      <c r="AC47" s="72"/>
      <c r="AD47" s="72"/>
      <c r="AE47" s="72">
        <v>4</v>
      </c>
      <c r="AF47" s="72"/>
      <c r="AG47" s="72"/>
    </row>
    <row r="48" spans="3:33" s="90" customFormat="1" ht="12.75">
      <c r="C48" s="72" t="s">
        <v>118</v>
      </c>
      <c r="D48" s="72" t="s">
        <v>193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</row>
    <row r="49" spans="3:33" s="90" customFormat="1" ht="12.75">
      <c r="C49" s="72" t="s">
        <v>116</v>
      </c>
      <c r="D49" s="72" t="s">
        <v>193</v>
      </c>
      <c r="E49" s="72"/>
      <c r="F49" s="72">
        <v>2</v>
      </c>
      <c r="G49" s="72"/>
      <c r="H49" s="72"/>
      <c r="I49" s="72"/>
      <c r="J49" s="72">
        <v>2</v>
      </c>
      <c r="K49" s="72"/>
      <c r="L49" s="72"/>
      <c r="M49" s="72">
        <v>1</v>
      </c>
      <c r="N49" s="72"/>
      <c r="O49" s="72"/>
      <c r="P49" s="72"/>
      <c r="Q49" s="72">
        <v>1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</row>
    <row r="51" spans="2:34" ht="12.75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</row>
  </sheetData>
  <sheetProtection/>
  <mergeCells count="45">
    <mergeCell ref="AB3:AD3"/>
    <mergeCell ref="AE3:AG3"/>
    <mergeCell ref="B4:D4"/>
    <mergeCell ref="B5:D5"/>
    <mergeCell ref="B6:D6"/>
    <mergeCell ref="B7:D7"/>
    <mergeCell ref="G3:I3"/>
    <mergeCell ref="U3:W3"/>
    <mergeCell ref="X3:Z3"/>
    <mergeCell ref="Q3:S3"/>
    <mergeCell ref="B37:D37"/>
    <mergeCell ref="B12:D12"/>
    <mergeCell ref="B13:D13"/>
    <mergeCell ref="B14:D14"/>
    <mergeCell ref="B15:D15"/>
    <mergeCell ref="B16:D16"/>
    <mergeCell ref="B17:D17"/>
    <mergeCell ref="N3:P3"/>
    <mergeCell ref="B11:D11"/>
    <mergeCell ref="B19:D19"/>
    <mergeCell ref="B20:D20"/>
    <mergeCell ref="B21:D21"/>
    <mergeCell ref="B9:D9"/>
    <mergeCell ref="B10:D10"/>
    <mergeCell ref="B18:D18"/>
    <mergeCell ref="B38:D38"/>
    <mergeCell ref="B27:D27"/>
    <mergeCell ref="B28:D28"/>
    <mergeCell ref="B29:D29"/>
    <mergeCell ref="J3:L3"/>
    <mergeCell ref="B22:D22"/>
    <mergeCell ref="B8:D8"/>
    <mergeCell ref="B25:D25"/>
    <mergeCell ref="B23:D23"/>
    <mergeCell ref="B24:D24"/>
    <mergeCell ref="A18:A19"/>
    <mergeCell ref="A20:A21"/>
    <mergeCell ref="A22:A23"/>
    <mergeCell ref="A24:A25"/>
    <mergeCell ref="B39:D39"/>
    <mergeCell ref="B30:D30"/>
    <mergeCell ref="B31:D31"/>
    <mergeCell ref="B34:D34"/>
    <mergeCell ref="B36:D36"/>
    <mergeCell ref="B26:D26"/>
  </mergeCells>
  <printOptions/>
  <pageMargins left="0.11811023622047245" right="0.11811023622047245" top="0.15748031496062992" bottom="0.1968503937007874" header="0.11811023622047245" footer="0.11811023622047245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SheetLayoutView="90" workbookViewId="0" topLeftCell="A1">
      <selection activeCell="O24" sqref="O24"/>
    </sheetView>
  </sheetViews>
  <sheetFormatPr defaultColWidth="9.140625" defaultRowHeight="12.75"/>
  <cols>
    <col min="1" max="1" width="9.28125" style="0" bestFit="1" customWidth="1"/>
    <col min="4" max="4" width="15.00390625" style="0" customWidth="1"/>
    <col min="5" max="10" width="5.7109375" style="0" bestFit="1" customWidth="1"/>
    <col min="11" max="13" width="7.28125" style="0" bestFit="1" customWidth="1"/>
    <col min="14" max="14" width="7.28125" style="0" customWidth="1"/>
    <col min="15" max="18" width="7.28125" style="0" bestFit="1" customWidth="1"/>
    <col min="19" max="19" width="6.28125" style="0" bestFit="1" customWidth="1"/>
    <col min="20" max="22" width="5.8515625" style="0" bestFit="1" customWidth="1"/>
  </cols>
  <sheetData>
    <row r="1" spans="1:21" ht="12.75">
      <c r="A1" s="205" t="s">
        <v>226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2" ht="12.75">
      <c r="A2" s="206" t="s">
        <v>115</v>
      </c>
      <c r="B2" s="207"/>
      <c r="C2" s="207"/>
      <c r="D2" s="208"/>
      <c r="E2" s="15" t="s">
        <v>102</v>
      </c>
      <c r="F2" s="15" t="s">
        <v>103</v>
      </c>
      <c r="G2" s="15" t="s">
        <v>104</v>
      </c>
      <c r="H2" s="15" t="s">
        <v>105</v>
      </c>
      <c r="I2" s="15" t="s">
        <v>106</v>
      </c>
      <c r="J2" s="15" t="s">
        <v>107</v>
      </c>
      <c r="K2" s="36" t="s">
        <v>92</v>
      </c>
      <c r="L2" s="36" t="s">
        <v>93</v>
      </c>
      <c r="M2" s="36" t="s">
        <v>94</v>
      </c>
      <c r="N2" s="36" t="s">
        <v>95</v>
      </c>
      <c r="O2" s="36" t="s">
        <v>96</v>
      </c>
      <c r="P2" s="36" t="s">
        <v>97</v>
      </c>
      <c r="Q2" s="36" t="s">
        <v>98</v>
      </c>
      <c r="R2" s="36" t="s">
        <v>99</v>
      </c>
      <c r="S2" s="37" t="s">
        <v>109</v>
      </c>
      <c r="T2" s="37" t="s">
        <v>100</v>
      </c>
      <c r="U2" s="37" t="s">
        <v>101</v>
      </c>
      <c r="V2" s="16" t="s">
        <v>128</v>
      </c>
    </row>
    <row r="3" spans="1:22" ht="12.75">
      <c r="A3" s="209" t="s">
        <v>129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1"/>
    </row>
    <row r="4" spans="1:22" ht="12.75">
      <c r="A4" s="209" t="s">
        <v>130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1"/>
    </row>
    <row r="5" spans="1:22" ht="15">
      <c r="A5" s="9" t="s">
        <v>28</v>
      </c>
      <c r="B5" s="139" t="s">
        <v>77</v>
      </c>
      <c r="C5" s="139"/>
      <c r="D5" s="139"/>
      <c r="E5" s="38"/>
      <c r="F5" s="38"/>
      <c r="G5" s="38" t="s">
        <v>111</v>
      </c>
      <c r="H5" s="38" t="s">
        <v>111</v>
      </c>
      <c r="I5" s="38"/>
      <c r="J5" s="38"/>
      <c r="K5" s="93"/>
      <c r="L5" s="93"/>
      <c r="M5" s="93"/>
      <c r="N5" s="93"/>
      <c r="O5" s="93"/>
      <c r="P5" s="93"/>
      <c r="Q5" s="93"/>
      <c r="R5" s="93"/>
      <c r="S5" s="94"/>
      <c r="T5" s="94"/>
      <c r="U5" s="94" t="s">
        <v>111</v>
      </c>
      <c r="V5" s="95"/>
    </row>
    <row r="6" spans="1:22" ht="15">
      <c r="A6" s="9" t="s">
        <v>29</v>
      </c>
      <c r="B6" s="139" t="s">
        <v>78</v>
      </c>
      <c r="C6" s="139"/>
      <c r="D6" s="139"/>
      <c r="E6" s="38"/>
      <c r="F6" s="38" t="s">
        <v>111</v>
      </c>
      <c r="G6" s="38"/>
      <c r="H6" s="38"/>
      <c r="I6" s="38"/>
      <c r="J6" s="38"/>
      <c r="K6" s="93"/>
      <c r="L6" s="93"/>
      <c r="M6" s="93" t="s">
        <v>111</v>
      </c>
      <c r="N6" s="93"/>
      <c r="O6" s="93"/>
      <c r="P6" s="93"/>
      <c r="Q6" s="93"/>
      <c r="R6" s="93"/>
      <c r="S6" s="94" t="s">
        <v>111</v>
      </c>
      <c r="T6" s="94"/>
      <c r="U6" s="94"/>
      <c r="V6" s="95"/>
    </row>
    <row r="7" spans="1:22" ht="12.75">
      <c r="A7" s="212" t="s">
        <v>31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4"/>
      <c r="V7" s="40"/>
    </row>
    <row r="8" spans="1:22" ht="24" customHeight="1">
      <c r="A8" s="96" t="s">
        <v>32</v>
      </c>
      <c r="B8" s="145" t="s">
        <v>223</v>
      </c>
      <c r="C8" s="145"/>
      <c r="D8" s="145"/>
      <c r="E8" s="94"/>
      <c r="F8" s="94" t="s">
        <v>111</v>
      </c>
      <c r="G8" s="94"/>
      <c r="H8" s="94"/>
      <c r="I8" s="94"/>
      <c r="J8" s="94"/>
      <c r="K8" s="93" t="s">
        <v>111</v>
      </c>
      <c r="L8" s="93"/>
      <c r="M8" s="93"/>
      <c r="N8" s="93"/>
      <c r="O8" s="93"/>
      <c r="P8" s="93" t="s">
        <v>111</v>
      </c>
      <c r="Q8" s="93"/>
      <c r="R8" s="93"/>
      <c r="S8" s="94" t="s">
        <v>111</v>
      </c>
      <c r="T8" s="94"/>
      <c r="U8" s="94"/>
      <c r="V8" s="95" t="s">
        <v>111</v>
      </c>
    </row>
    <row r="9" spans="1:22" ht="15">
      <c r="A9" s="11"/>
      <c r="B9" s="215" t="s">
        <v>227</v>
      </c>
      <c r="C9" s="215"/>
      <c r="D9" s="215"/>
      <c r="E9" s="41"/>
      <c r="F9" s="41"/>
      <c r="G9" s="41"/>
      <c r="H9" s="41"/>
      <c r="I9" s="41"/>
      <c r="J9" s="41"/>
      <c r="K9" s="93"/>
      <c r="L9" s="93"/>
      <c r="M9" s="93"/>
      <c r="N9" s="93"/>
      <c r="O9" s="93"/>
      <c r="P9" s="93"/>
      <c r="Q9" s="93"/>
      <c r="R9" s="93"/>
      <c r="S9" s="94"/>
      <c r="T9" s="94"/>
      <c r="U9" s="94"/>
      <c r="V9" s="95"/>
    </row>
    <row r="10" spans="1:22" ht="15">
      <c r="A10" s="59" t="s">
        <v>83</v>
      </c>
      <c r="B10" s="216" t="s">
        <v>154</v>
      </c>
      <c r="C10" s="217"/>
      <c r="D10" s="218"/>
      <c r="E10" s="41"/>
      <c r="F10" s="41" t="s">
        <v>111</v>
      </c>
      <c r="G10" s="41"/>
      <c r="H10" s="41"/>
      <c r="I10" s="41"/>
      <c r="J10" s="41"/>
      <c r="K10" s="93" t="s">
        <v>111</v>
      </c>
      <c r="L10" s="93"/>
      <c r="M10" s="93"/>
      <c r="N10" s="93" t="s">
        <v>111</v>
      </c>
      <c r="O10" s="93"/>
      <c r="P10" s="93"/>
      <c r="Q10" s="93"/>
      <c r="R10" s="93"/>
      <c r="S10" s="94"/>
      <c r="T10" s="94" t="s">
        <v>111</v>
      </c>
      <c r="U10" s="94"/>
      <c r="V10" s="95"/>
    </row>
    <row r="11" spans="1:22" ht="25.5" customHeight="1">
      <c r="A11" s="20" t="s">
        <v>82</v>
      </c>
      <c r="B11" s="219" t="s">
        <v>204</v>
      </c>
      <c r="C11" s="219"/>
      <c r="D11" s="219"/>
      <c r="E11" s="41"/>
      <c r="F11" s="41"/>
      <c r="G11" s="41" t="s">
        <v>111</v>
      </c>
      <c r="H11" s="41"/>
      <c r="I11" s="41"/>
      <c r="J11" s="41"/>
      <c r="K11" s="93" t="s">
        <v>111</v>
      </c>
      <c r="L11" s="93"/>
      <c r="M11" s="93"/>
      <c r="N11" s="93"/>
      <c r="O11" s="93"/>
      <c r="P11" s="93" t="s">
        <v>111</v>
      </c>
      <c r="Q11" s="93"/>
      <c r="R11" s="93"/>
      <c r="S11" s="94"/>
      <c r="T11" s="94" t="s">
        <v>111</v>
      </c>
      <c r="U11" s="94"/>
      <c r="V11" s="94" t="s">
        <v>111</v>
      </c>
    </row>
    <row r="12" spans="1:22" ht="15">
      <c r="A12" s="20" t="s">
        <v>85</v>
      </c>
      <c r="B12" s="219" t="s">
        <v>81</v>
      </c>
      <c r="C12" s="219"/>
      <c r="D12" s="219"/>
      <c r="E12" s="41"/>
      <c r="F12" s="41"/>
      <c r="G12" s="41"/>
      <c r="H12" s="41"/>
      <c r="I12" s="41" t="s">
        <v>111</v>
      </c>
      <c r="J12" s="41"/>
      <c r="K12" s="93"/>
      <c r="L12" s="93"/>
      <c r="M12" s="93"/>
      <c r="N12" s="93"/>
      <c r="O12" s="93" t="s">
        <v>111</v>
      </c>
      <c r="P12" s="93"/>
      <c r="Q12" s="93"/>
      <c r="R12" s="93" t="s">
        <v>111</v>
      </c>
      <c r="S12" s="94" t="s">
        <v>111</v>
      </c>
      <c r="T12" s="94"/>
      <c r="U12" s="94"/>
      <c r="V12" s="95"/>
    </row>
    <row r="13" spans="1:22" ht="23.25" customHeight="1">
      <c r="A13" s="20" t="s">
        <v>86</v>
      </c>
      <c r="B13" s="219" t="s">
        <v>84</v>
      </c>
      <c r="C13" s="219"/>
      <c r="D13" s="219"/>
      <c r="E13" s="41"/>
      <c r="F13" s="41"/>
      <c r="G13" s="41" t="s">
        <v>111</v>
      </c>
      <c r="H13" s="41"/>
      <c r="I13" s="41"/>
      <c r="J13" s="41" t="s">
        <v>111</v>
      </c>
      <c r="K13" s="93"/>
      <c r="L13" s="93" t="s">
        <v>111</v>
      </c>
      <c r="M13" s="93"/>
      <c r="N13" s="93"/>
      <c r="O13" s="93"/>
      <c r="P13" s="93"/>
      <c r="Q13" s="93"/>
      <c r="R13" s="93"/>
      <c r="S13" s="94"/>
      <c r="T13" s="94"/>
      <c r="U13" s="94" t="s">
        <v>111</v>
      </c>
      <c r="V13" s="95"/>
    </row>
    <row r="14" spans="1:22" ht="35.25" customHeight="1">
      <c r="A14" s="97" t="s">
        <v>112</v>
      </c>
      <c r="B14" s="145" t="s">
        <v>228</v>
      </c>
      <c r="C14" s="145"/>
      <c r="D14" s="145"/>
      <c r="E14" s="98" t="s">
        <v>111</v>
      </c>
      <c r="F14" s="98"/>
      <c r="G14" s="98" t="s">
        <v>111</v>
      </c>
      <c r="H14" s="98"/>
      <c r="I14" s="98"/>
      <c r="J14" s="98"/>
      <c r="K14" s="99"/>
      <c r="L14" s="99" t="s">
        <v>111</v>
      </c>
      <c r="M14" s="99"/>
      <c r="N14" s="99"/>
      <c r="O14" s="99"/>
      <c r="P14" s="99"/>
      <c r="Q14" s="99"/>
      <c r="R14" s="99"/>
      <c r="S14" s="94"/>
      <c r="T14" s="94"/>
      <c r="U14" s="94"/>
      <c r="V14" s="94" t="s">
        <v>111</v>
      </c>
    </row>
    <row r="15" spans="1:22" ht="24" customHeight="1">
      <c r="A15" s="97" t="s">
        <v>113</v>
      </c>
      <c r="B15" s="146" t="s">
        <v>229</v>
      </c>
      <c r="C15" s="147"/>
      <c r="D15" s="148"/>
      <c r="E15" s="94"/>
      <c r="F15" s="94"/>
      <c r="G15" s="94"/>
      <c r="H15" s="94"/>
      <c r="I15" s="94"/>
      <c r="J15" s="94" t="s">
        <v>111</v>
      </c>
      <c r="K15" s="93"/>
      <c r="L15" s="93"/>
      <c r="M15" s="93" t="s">
        <v>111</v>
      </c>
      <c r="N15" s="93"/>
      <c r="O15" s="93"/>
      <c r="P15" s="93" t="s">
        <v>111</v>
      </c>
      <c r="Q15" s="93"/>
      <c r="R15" s="93"/>
      <c r="S15" s="94"/>
      <c r="T15" s="94" t="s">
        <v>111</v>
      </c>
      <c r="U15" s="94" t="s">
        <v>111</v>
      </c>
      <c r="V15" s="95"/>
    </row>
    <row r="16" spans="1:22" ht="15">
      <c r="A16" s="65"/>
      <c r="B16" s="220" t="s">
        <v>87</v>
      </c>
      <c r="C16" s="221"/>
      <c r="D16" s="222"/>
      <c r="E16" s="41"/>
      <c r="F16" s="41"/>
      <c r="G16" s="41"/>
      <c r="H16" s="41"/>
      <c r="I16" s="41"/>
      <c r="J16" s="41"/>
      <c r="K16" s="93"/>
      <c r="L16" s="93"/>
      <c r="M16" s="93"/>
      <c r="N16" s="93"/>
      <c r="O16" s="93"/>
      <c r="P16" s="93"/>
      <c r="Q16" s="93"/>
      <c r="R16" s="93"/>
      <c r="S16" s="41"/>
      <c r="T16" s="41"/>
      <c r="U16" s="41"/>
      <c r="V16" s="100"/>
    </row>
    <row r="17" spans="1:22" ht="22.5" customHeight="1">
      <c r="A17" s="223" t="s">
        <v>88</v>
      </c>
      <c r="B17" s="225" t="s">
        <v>230</v>
      </c>
      <c r="C17" s="226"/>
      <c r="D17" s="227"/>
      <c r="E17" s="94"/>
      <c r="F17" s="94"/>
      <c r="G17" s="94"/>
      <c r="H17" s="94"/>
      <c r="I17" s="94"/>
      <c r="J17" s="94"/>
      <c r="K17" s="93"/>
      <c r="L17" s="93"/>
      <c r="M17" s="93"/>
      <c r="N17" s="93"/>
      <c r="O17" s="93"/>
      <c r="P17" s="93"/>
      <c r="Q17" s="93"/>
      <c r="R17" s="93"/>
      <c r="S17" s="94"/>
      <c r="T17" s="94"/>
      <c r="U17" s="94"/>
      <c r="V17" s="95"/>
    </row>
    <row r="18" spans="1:22" ht="22.5" customHeight="1">
      <c r="A18" s="224"/>
      <c r="B18" s="225" t="s">
        <v>231</v>
      </c>
      <c r="C18" s="226"/>
      <c r="D18" s="227"/>
      <c r="E18" s="94"/>
      <c r="F18" s="94"/>
      <c r="G18" s="94"/>
      <c r="H18" s="94"/>
      <c r="I18" s="94"/>
      <c r="J18" s="94"/>
      <c r="K18" s="93"/>
      <c r="L18" s="93"/>
      <c r="M18" s="93"/>
      <c r="N18" s="93"/>
      <c r="O18" s="93"/>
      <c r="P18" s="93"/>
      <c r="Q18" s="93"/>
      <c r="R18" s="93"/>
      <c r="S18" s="94"/>
      <c r="T18" s="94"/>
      <c r="U18" s="94"/>
      <c r="V18" s="95"/>
    </row>
    <row r="19" spans="1:22" ht="24.75" customHeight="1">
      <c r="A19" s="228" t="s">
        <v>120</v>
      </c>
      <c r="B19" s="230" t="s">
        <v>123</v>
      </c>
      <c r="C19" s="231"/>
      <c r="D19" s="232"/>
      <c r="E19" s="38"/>
      <c r="F19" s="38"/>
      <c r="G19" s="38" t="s">
        <v>111</v>
      </c>
      <c r="H19" s="38"/>
      <c r="I19" s="38"/>
      <c r="J19" s="38"/>
      <c r="K19" s="39"/>
      <c r="L19" s="39"/>
      <c r="M19" s="39" t="s">
        <v>111</v>
      </c>
      <c r="N19" s="39"/>
      <c r="O19" s="39"/>
      <c r="P19" s="39"/>
      <c r="Q19" s="39"/>
      <c r="R19" s="39"/>
      <c r="S19" s="94" t="s">
        <v>111</v>
      </c>
      <c r="T19" s="94"/>
      <c r="U19" s="94"/>
      <c r="V19" s="95"/>
    </row>
    <row r="20" spans="1:22" ht="12.75" customHeight="1">
      <c r="A20" s="229"/>
      <c r="B20" s="230" t="s">
        <v>124</v>
      </c>
      <c r="C20" s="231"/>
      <c r="D20" s="232"/>
      <c r="E20" s="38"/>
      <c r="F20" s="38"/>
      <c r="G20" s="38" t="s">
        <v>111</v>
      </c>
      <c r="H20" s="38"/>
      <c r="I20" s="38"/>
      <c r="J20" s="38"/>
      <c r="K20" s="39"/>
      <c r="L20" s="39"/>
      <c r="M20" s="39" t="s">
        <v>111</v>
      </c>
      <c r="N20" s="39"/>
      <c r="O20" s="39"/>
      <c r="P20" s="39"/>
      <c r="Q20" s="39"/>
      <c r="R20" s="39"/>
      <c r="S20" s="94" t="s">
        <v>111</v>
      </c>
      <c r="T20" s="94"/>
      <c r="U20" s="94"/>
      <c r="V20" s="95"/>
    </row>
    <row r="21" spans="1:22" s="2" customFormat="1" ht="14.25" customHeight="1">
      <c r="A21" s="228" t="s">
        <v>121</v>
      </c>
      <c r="B21" s="233" t="s">
        <v>125</v>
      </c>
      <c r="C21" s="234"/>
      <c r="D21" s="235"/>
      <c r="E21" s="38"/>
      <c r="F21" s="38"/>
      <c r="G21" s="38"/>
      <c r="H21" s="38"/>
      <c r="I21" s="38"/>
      <c r="J21" s="38"/>
      <c r="K21" s="39" t="s">
        <v>111</v>
      </c>
      <c r="L21" s="39"/>
      <c r="M21" s="39"/>
      <c r="N21" s="39" t="s">
        <v>111</v>
      </c>
      <c r="O21" s="39"/>
      <c r="P21" s="39"/>
      <c r="Q21" s="39"/>
      <c r="R21" s="39"/>
      <c r="S21" s="41"/>
      <c r="T21" s="41"/>
      <c r="U21" s="101"/>
      <c r="V21" s="102"/>
    </row>
    <row r="22" spans="1:22" s="2" customFormat="1" ht="23.25" customHeight="1">
      <c r="A22" s="229"/>
      <c r="B22" s="129" t="s">
        <v>133</v>
      </c>
      <c r="C22" s="129"/>
      <c r="D22" s="129"/>
      <c r="E22" s="38"/>
      <c r="F22" s="38"/>
      <c r="G22" s="38"/>
      <c r="H22" s="38"/>
      <c r="I22" s="38"/>
      <c r="J22" s="38"/>
      <c r="K22" s="39" t="s">
        <v>111</v>
      </c>
      <c r="L22" s="39"/>
      <c r="M22" s="39"/>
      <c r="N22" s="39" t="s">
        <v>111</v>
      </c>
      <c r="O22" s="39"/>
      <c r="P22" s="39"/>
      <c r="Q22" s="39"/>
      <c r="R22" s="39"/>
      <c r="S22" s="38"/>
      <c r="T22" s="38"/>
      <c r="U22" s="103"/>
      <c r="V22" s="104"/>
    </row>
    <row r="23" spans="1:22" s="2" customFormat="1" ht="23.25" customHeight="1">
      <c r="A23" s="236" t="s">
        <v>122</v>
      </c>
      <c r="B23" s="237" t="s">
        <v>126</v>
      </c>
      <c r="C23" s="237"/>
      <c r="D23" s="237"/>
      <c r="E23" s="105" t="s">
        <v>111</v>
      </c>
      <c r="F23" s="105"/>
      <c r="G23" s="105"/>
      <c r="H23" s="105"/>
      <c r="I23" s="105"/>
      <c r="J23" s="105"/>
      <c r="K23" s="106"/>
      <c r="L23" s="106"/>
      <c r="M23" s="106"/>
      <c r="N23" s="106"/>
      <c r="O23" s="106" t="s">
        <v>111</v>
      </c>
      <c r="P23" s="106"/>
      <c r="Q23" s="106"/>
      <c r="R23" s="106"/>
      <c r="S23" s="107" t="s">
        <v>111</v>
      </c>
      <c r="T23" s="107"/>
      <c r="U23" s="107"/>
      <c r="V23" s="108"/>
    </row>
    <row r="24" spans="1:22" s="2" customFormat="1" ht="23.25" customHeight="1">
      <c r="A24" s="236"/>
      <c r="B24" s="237" t="s">
        <v>127</v>
      </c>
      <c r="C24" s="237"/>
      <c r="D24" s="237"/>
      <c r="E24" s="105" t="s">
        <v>111</v>
      </c>
      <c r="F24" s="105"/>
      <c r="G24" s="105"/>
      <c r="H24" s="105"/>
      <c r="I24" s="105"/>
      <c r="J24" s="105"/>
      <c r="K24" s="106"/>
      <c r="L24" s="106"/>
      <c r="M24" s="106"/>
      <c r="N24" s="106"/>
      <c r="O24" s="106" t="s">
        <v>111</v>
      </c>
      <c r="P24" s="106"/>
      <c r="Q24" s="106"/>
      <c r="R24" s="106"/>
      <c r="S24" s="107" t="s">
        <v>111</v>
      </c>
      <c r="T24" s="107"/>
      <c r="U24" s="107"/>
      <c r="V24" s="108"/>
    </row>
    <row r="25" spans="1:22" s="2" customFormat="1" ht="22.5" customHeight="1">
      <c r="A25" s="236" t="s">
        <v>198</v>
      </c>
      <c r="B25" s="237" t="s">
        <v>199</v>
      </c>
      <c r="C25" s="237"/>
      <c r="D25" s="237"/>
      <c r="E25" s="38"/>
      <c r="F25" s="38"/>
      <c r="G25" s="38"/>
      <c r="H25" s="38"/>
      <c r="I25" s="38"/>
      <c r="J25" s="38"/>
      <c r="K25" s="39"/>
      <c r="L25" s="39"/>
      <c r="M25" s="39"/>
      <c r="N25" s="39"/>
      <c r="O25" s="39"/>
      <c r="P25" s="39"/>
      <c r="Q25" s="39" t="s">
        <v>111</v>
      </c>
      <c r="R25" s="39"/>
      <c r="S25" s="94"/>
      <c r="T25" s="94"/>
      <c r="U25" s="94" t="s">
        <v>111</v>
      </c>
      <c r="V25" s="95" t="s">
        <v>111</v>
      </c>
    </row>
    <row r="26" spans="1:22" s="2" customFormat="1" ht="24" customHeight="1">
      <c r="A26" s="236"/>
      <c r="B26" s="237" t="s">
        <v>200</v>
      </c>
      <c r="C26" s="237"/>
      <c r="D26" s="237"/>
      <c r="E26" s="38"/>
      <c r="F26" s="38"/>
      <c r="G26" s="38"/>
      <c r="H26" s="38"/>
      <c r="I26" s="38"/>
      <c r="J26" s="38"/>
      <c r="K26" s="39"/>
      <c r="L26" s="39"/>
      <c r="M26" s="39"/>
      <c r="N26" s="39"/>
      <c r="O26" s="39"/>
      <c r="P26" s="39"/>
      <c r="Q26" s="39" t="s">
        <v>111</v>
      </c>
      <c r="R26" s="39"/>
      <c r="S26" s="94"/>
      <c r="T26" s="94"/>
      <c r="U26" s="94" t="s">
        <v>111</v>
      </c>
      <c r="V26" s="95" t="s">
        <v>111</v>
      </c>
    </row>
    <row r="27" spans="1:22" s="2" customFormat="1" ht="31.5" customHeight="1">
      <c r="A27" s="236" t="s">
        <v>203</v>
      </c>
      <c r="B27" s="237" t="s">
        <v>201</v>
      </c>
      <c r="C27" s="237"/>
      <c r="D27" s="237"/>
      <c r="E27" s="38"/>
      <c r="F27" s="38"/>
      <c r="G27" s="38"/>
      <c r="H27" s="38"/>
      <c r="I27" s="38"/>
      <c r="J27" s="38"/>
      <c r="K27" s="39"/>
      <c r="L27" s="39"/>
      <c r="M27" s="39"/>
      <c r="N27" s="39"/>
      <c r="O27" s="39"/>
      <c r="P27" s="39"/>
      <c r="Q27" s="39"/>
      <c r="R27" s="39" t="s">
        <v>111</v>
      </c>
      <c r="S27" s="94"/>
      <c r="T27" s="94" t="s">
        <v>111</v>
      </c>
      <c r="U27" s="94" t="s">
        <v>111</v>
      </c>
      <c r="V27" s="95"/>
    </row>
    <row r="28" spans="1:22" s="2" customFormat="1" ht="21" customHeight="1">
      <c r="A28" s="236"/>
      <c r="B28" s="237" t="s">
        <v>202</v>
      </c>
      <c r="C28" s="237"/>
      <c r="D28" s="237"/>
      <c r="E28" s="38"/>
      <c r="F28" s="38"/>
      <c r="G28" s="38"/>
      <c r="H28" s="38"/>
      <c r="I28" s="38"/>
      <c r="J28" s="38"/>
      <c r="K28" s="39"/>
      <c r="L28" s="39"/>
      <c r="M28" s="39"/>
      <c r="N28" s="39"/>
      <c r="O28" s="39"/>
      <c r="P28" s="39"/>
      <c r="Q28" s="39"/>
      <c r="R28" s="39" t="s">
        <v>111</v>
      </c>
      <c r="S28" s="94"/>
      <c r="T28" s="94" t="s">
        <v>111</v>
      </c>
      <c r="U28" s="94" t="s">
        <v>111</v>
      </c>
      <c r="V28" s="95"/>
    </row>
    <row r="29" spans="1:22" ht="12.75">
      <c r="A29" s="212" t="s">
        <v>61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9"/>
    </row>
    <row r="30" spans="1:22" ht="15">
      <c r="A30" s="9" t="s">
        <v>37</v>
      </c>
      <c r="B30" s="141" t="s">
        <v>110</v>
      </c>
      <c r="C30" s="142"/>
      <c r="D30" s="143"/>
      <c r="E30" s="38"/>
      <c r="F30" s="38"/>
      <c r="G30" s="38"/>
      <c r="H30" s="38"/>
      <c r="I30" s="38"/>
      <c r="J30" s="38"/>
      <c r="K30" s="93"/>
      <c r="L30" s="93" t="s">
        <v>111</v>
      </c>
      <c r="M30" s="93" t="s">
        <v>111</v>
      </c>
      <c r="N30" s="93"/>
      <c r="O30" s="93"/>
      <c r="P30" s="93"/>
      <c r="Q30" s="93" t="s">
        <v>111</v>
      </c>
      <c r="R30" s="93"/>
      <c r="S30" s="94"/>
      <c r="T30" s="94" t="s">
        <v>111</v>
      </c>
      <c r="U30" s="94"/>
      <c r="V30" s="95" t="s">
        <v>111</v>
      </c>
    </row>
    <row r="31" spans="1:22" ht="15">
      <c r="A31" s="9" t="s">
        <v>38</v>
      </c>
      <c r="B31" s="141" t="s">
        <v>108</v>
      </c>
      <c r="C31" s="142"/>
      <c r="D31" s="143"/>
      <c r="E31" s="38"/>
      <c r="F31" s="38"/>
      <c r="G31" s="38"/>
      <c r="H31" s="38"/>
      <c r="I31" s="38"/>
      <c r="J31" s="38"/>
      <c r="K31" s="93"/>
      <c r="L31" s="93"/>
      <c r="M31" s="93"/>
      <c r="N31" s="93" t="s">
        <v>111</v>
      </c>
      <c r="O31" s="93"/>
      <c r="P31" s="93" t="s">
        <v>111</v>
      </c>
      <c r="Q31" s="93"/>
      <c r="R31" s="93" t="s">
        <v>111</v>
      </c>
      <c r="S31" s="94"/>
      <c r="T31" s="94" t="s">
        <v>111</v>
      </c>
      <c r="U31" s="94"/>
      <c r="V31" s="95" t="s">
        <v>111</v>
      </c>
    </row>
    <row r="32" spans="1:22" ht="12.75">
      <c r="A32" s="212" t="s">
        <v>62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9"/>
    </row>
    <row r="33" spans="1:22" ht="15">
      <c r="A33" s="9" t="s">
        <v>52</v>
      </c>
      <c r="B33" s="162" t="s">
        <v>41</v>
      </c>
      <c r="C33" s="166"/>
      <c r="D33" s="163"/>
      <c r="E33" s="38"/>
      <c r="F33" s="38"/>
      <c r="G33" s="38"/>
      <c r="H33" s="38"/>
      <c r="I33" s="38"/>
      <c r="J33" s="38" t="s">
        <v>111</v>
      </c>
      <c r="K33" s="93"/>
      <c r="L33" s="93"/>
      <c r="M33" s="93"/>
      <c r="N33" s="93"/>
      <c r="O33" s="93"/>
      <c r="P33" s="93"/>
      <c r="Q33" s="93" t="s">
        <v>111</v>
      </c>
      <c r="R33" s="93"/>
      <c r="S33" s="94" t="s">
        <v>111</v>
      </c>
      <c r="T33" s="94"/>
      <c r="U33" s="94" t="s">
        <v>111</v>
      </c>
      <c r="V33" s="95" t="s">
        <v>111</v>
      </c>
    </row>
    <row r="34" spans="1:22" ht="12.75">
      <c r="A34" s="212" t="s">
        <v>63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9"/>
    </row>
    <row r="35" spans="1:22" ht="15">
      <c r="A35" s="20" t="s">
        <v>54</v>
      </c>
      <c r="B35" s="138" t="s">
        <v>91</v>
      </c>
      <c r="C35" s="138"/>
      <c r="D35" s="138"/>
      <c r="E35" s="38" t="s">
        <v>111</v>
      </c>
      <c r="F35" s="38" t="s">
        <v>111</v>
      </c>
      <c r="G35" s="38" t="s">
        <v>111</v>
      </c>
      <c r="H35" s="38" t="s">
        <v>111</v>
      </c>
      <c r="I35" s="38" t="s">
        <v>111</v>
      </c>
      <c r="J35" s="38" t="s">
        <v>111</v>
      </c>
      <c r="K35" s="93" t="s">
        <v>111</v>
      </c>
      <c r="L35" s="93" t="s">
        <v>111</v>
      </c>
      <c r="M35" s="93" t="s">
        <v>111</v>
      </c>
      <c r="N35" s="93" t="s">
        <v>111</v>
      </c>
      <c r="O35" s="93" t="s">
        <v>111</v>
      </c>
      <c r="P35" s="93" t="s">
        <v>111</v>
      </c>
      <c r="Q35" s="93" t="s">
        <v>111</v>
      </c>
      <c r="R35" s="93" t="s">
        <v>111</v>
      </c>
      <c r="S35" s="94" t="s">
        <v>111</v>
      </c>
      <c r="T35" s="94" t="s">
        <v>111</v>
      </c>
      <c r="U35" s="94" t="s">
        <v>111</v>
      </c>
      <c r="V35" s="94" t="s">
        <v>111</v>
      </c>
    </row>
  </sheetData>
  <sheetProtection/>
  <mergeCells count="41">
    <mergeCell ref="A32:V32"/>
    <mergeCell ref="B33:D33"/>
    <mergeCell ref="A34:V34"/>
    <mergeCell ref="B35:D35"/>
    <mergeCell ref="A27:A28"/>
    <mergeCell ref="B27:D27"/>
    <mergeCell ref="B28:D28"/>
    <mergeCell ref="A29:V29"/>
    <mergeCell ref="B30:D30"/>
    <mergeCell ref="B31:D31"/>
    <mergeCell ref="A23:A24"/>
    <mergeCell ref="B23:D23"/>
    <mergeCell ref="B24:D24"/>
    <mergeCell ref="A25:A26"/>
    <mergeCell ref="B25:D25"/>
    <mergeCell ref="B26:D26"/>
    <mergeCell ref="A19:A20"/>
    <mergeCell ref="B19:D19"/>
    <mergeCell ref="B20:D20"/>
    <mergeCell ref="A21:A22"/>
    <mergeCell ref="B21:D21"/>
    <mergeCell ref="B22:D22"/>
    <mergeCell ref="B13:D13"/>
    <mergeCell ref="B14:D14"/>
    <mergeCell ref="B15:D15"/>
    <mergeCell ref="B16:D16"/>
    <mergeCell ref="A17:A18"/>
    <mergeCell ref="B17:D17"/>
    <mergeCell ref="B18:D18"/>
    <mergeCell ref="A7:U7"/>
    <mergeCell ref="B8:D8"/>
    <mergeCell ref="B9:D9"/>
    <mergeCell ref="B10:D10"/>
    <mergeCell ref="B11:D11"/>
    <mergeCell ref="B12:D12"/>
    <mergeCell ref="A1:U1"/>
    <mergeCell ref="A2:D2"/>
    <mergeCell ref="A3:V3"/>
    <mergeCell ref="A4:V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1" max="1" width="6.140625" style="119" bestFit="1" customWidth="1"/>
    <col min="2" max="2" width="107.28125" style="119" customWidth="1"/>
    <col min="3" max="3" width="9.140625" style="109" customWidth="1"/>
    <col min="4" max="16384" width="9.140625" style="56" customWidth="1"/>
  </cols>
  <sheetData>
    <row r="1" spans="1:2" ht="13.5" thickBot="1">
      <c r="A1" s="247" t="s">
        <v>134</v>
      </c>
      <c r="B1" s="248"/>
    </row>
    <row r="2" spans="1:2" ht="39" thickBot="1">
      <c r="A2" s="110" t="s">
        <v>102</v>
      </c>
      <c r="B2" s="111" t="s">
        <v>135</v>
      </c>
    </row>
    <row r="3" spans="1:2" ht="26.25" thickBot="1">
      <c r="A3" s="112" t="s">
        <v>103</v>
      </c>
      <c r="B3" s="113" t="s">
        <v>136</v>
      </c>
    </row>
    <row r="4" spans="1:2" ht="26.25" thickBot="1">
      <c r="A4" s="114" t="s">
        <v>104</v>
      </c>
      <c r="B4" s="115" t="s">
        <v>232</v>
      </c>
    </row>
    <row r="5" spans="1:2" ht="19.5" customHeight="1" thickBot="1">
      <c r="A5" s="112" t="s">
        <v>105</v>
      </c>
      <c r="B5" s="113" t="s">
        <v>233</v>
      </c>
    </row>
    <row r="6" spans="1:2" ht="13.5" thickBot="1">
      <c r="A6" s="114" t="s">
        <v>106</v>
      </c>
      <c r="B6" s="115" t="s">
        <v>137</v>
      </c>
    </row>
    <row r="7" spans="1:2" ht="13.5" thickBot="1">
      <c r="A7" s="116" t="s">
        <v>138</v>
      </c>
      <c r="B7" s="117" t="s">
        <v>139</v>
      </c>
    </row>
    <row r="8" spans="1:2" ht="13.5" thickBot="1">
      <c r="A8" s="249" t="s">
        <v>140</v>
      </c>
      <c r="B8" s="250"/>
    </row>
    <row r="9" spans="1:2" ht="13.5" thickBot="1">
      <c r="A9" s="116" t="s">
        <v>92</v>
      </c>
      <c r="B9" s="117" t="s">
        <v>141</v>
      </c>
    </row>
    <row r="10" spans="1:2" ht="26.25" thickBot="1">
      <c r="A10" s="116" t="s">
        <v>93</v>
      </c>
      <c r="B10" s="117" t="s">
        <v>142</v>
      </c>
    </row>
    <row r="11" spans="1:2" ht="26.25" thickBot="1">
      <c r="A11" s="116" t="s">
        <v>94</v>
      </c>
      <c r="B11" s="117" t="s">
        <v>143</v>
      </c>
    </row>
    <row r="12" spans="1:2" ht="13.5" thickBot="1">
      <c r="A12" s="116" t="s">
        <v>95</v>
      </c>
      <c r="B12" s="117" t="s">
        <v>144</v>
      </c>
    </row>
    <row r="13" spans="1:2" ht="12.75">
      <c r="A13" s="242" t="s">
        <v>96</v>
      </c>
      <c r="B13" s="113" t="s">
        <v>145</v>
      </c>
    </row>
    <row r="14" spans="1:2" ht="13.5" thickBot="1">
      <c r="A14" s="241"/>
      <c r="B14" s="117" t="s">
        <v>146</v>
      </c>
    </row>
    <row r="15" spans="1:2" ht="25.5">
      <c r="A15" s="242" t="s">
        <v>97</v>
      </c>
      <c r="B15" s="113" t="s">
        <v>147</v>
      </c>
    </row>
    <row r="16" spans="1:2" ht="13.5" thickBot="1">
      <c r="A16" s="241"/>
      <c r="B16" s="117" t="s">
        <v>148</v>
      </c>
    </row>
    <row r="17" spans="1:2" ht="26.25" thickBot="1">
      <c r="A17" s="116" t="s">
        <v>98</v>
      </c>
      <c r="B17" s="117" t="s">
        <v>149</v>
      </c>
    </row>
    <row r="18" spans="1:2" ht="13.5" thickBot="1">
      <c r="A18" s="116" t="s">
        <v>99</v>
      </c>
      <c r="B18" s="117" t="s">
        <v>150</v>
      </c>
    </row>
    <row r="19" spans="1:2" ht="13.5" thickBot="1">
      <c r="A19" s="249" t="s">
        <v>151</v>
      </c>
      <c r="B19" s="250"/>
    </row>
    <row r="20" spans="1:2" ht="13.5" thickBot="1">
      <c r="A20" s="242" t="s">
        <v>152</v>
      </c>
      <c r="B20" s="117" t="s">
        <v>234</v>
      </c>
    </row>
    <row r="21" spans="1:2" ht="13.5" thickBot="1">
      <c r="A21" s="240"/>
      <c r="B21" s="118" t="s">
        <v>153</v>
      </c>
    </row>
    <row r="22" spans="1:2" ht="26.25" customHeight="1" thickBot="1">
      <c r="A22" s="240"/>
      <c r="B22" s="118" t="s">
        <v>235</v>
      </c>
    </row>
    <row r="23" spans="1:2" ht="64.5" thickBot="1">
      <c r="A23" s="240"/>
      <c r="B23" s="118" t="s">
        <v>236</v>
      </c>
    </row>
    <row r="24" spans="1:2" ht="77.25" thickBot="1">
      <c r="A24" s="241"/>
      <c r="B24" s="118" t="s">
        <v>237</v>
      </c>
    </row>
    <row r="25" spans="1:2" ht="26.25" thickBot="1">
      <c r="A25" s="242" t="s">
        <v>100</v>
      </c>
      <c r="B25" s="117" t="s">
        <v>238</v>
      </c>
    </row>
    <row r="26" spans="1:2" ht="13.5" thickBot="1">
      <c r="A26" s="240"/>
      <c r="B26" s="118" t="s">
        <v>153</v>
      </c>
    </row>
    <row r="27" spans="1:2" ht="64.5" customHeight="1" thickBot="1">
      <c r="A27" s="240"/>
      <c r="B27" s="118" t="s">
        <v>239</v>
      </c>
    </row>
    <row r="28" spans="1:2" ht="26.25" thickBot="1">
      <c r="A28" s="240"/>
      <c r="B28" s="117" t="s">
        <v>240</v>
      </c>
    </row>
    <row r="29" spans="1:2" ht="26.25" thickBot="1">
      <c r="A29" s="243"/>
      <c r="B29" s="118" t="s">
        <v>241</v>
      </c>
    </row>
    <row r="30" spans="1:2" ht="13.5" thickBot="1">
      <c r="A30" s="244" t="s">
        <v>101</v>
      </c>
      <c r="B30" s="117" t="s">
        <v>242</v>
      </c>
    </row>
    <row r="31" spans="1:2" ht="13.5" thickBot="1">
      <c r="A31" s="245"/>
      <c r="B31" s="118" t="s">
        <v>153</v>
      </c>
    </row>
    <row r="32" spans="1:2" ht="79.5" customHeight="1" thickBot="1">
      <c r="A32" s="245"/>
      <c r="B32" s="118" t="s">
        <v>243</v>
      </c>
    </row>
    <row r="33" spans="1:2" ht="64.5" thickBot="1">
      <c r="A33" s="245"/>
      <c r="B33" s="118" t="s">
        <v>244</v>
      </c>
    </row>
    <row r="34" spans="1:2" ht="77.25" thickBot="1">
      <c r="A34" s="246"/>
      <c r="B34" s="118" t="s">
        <v>245</v>
      </c>
    </row>
    <row r="35" spans="1:2" ht="26.25" thickBot="1">
      <c r="A35" s="244" t="s">
        <v>128</v>
      </c>
      <c r="B35" s="117" t="s">
        <v>246</v>
      </c>
    </row>
    <row r="36" spans="1:2" ht="13.5" thickBot="1">
      <c r="A36" s="245"/>
      <c r="B36" s="118" t="s">
        <v>153</v>
      </c>
    </row>
    <row r="37" spans="1:2" ht="39" customHeight="1" thickBot="1">
      <c r="A37" s="245"/>
      <c r="B37" s="118" t="s">
        <v>247</v>
      </c>
    </row>
    <row r="38" spans="1:2" ht="51.75" thickBot="1">
      <c r="A38" s="245"/>
      <c r="B38" s="118" t="s">
        <v>248</v>
      </c>
    </row>
    <row r="39" spans="1:2" ht="51.75" thickBot="1">
      <c r="A39" s="246"/>
      <c r="B39" s="118" t="s">
        <v>249</v>
      </c>
    </row>
  </sheetData>
  <sheetProtection/>
  <mergeCells count="10">
    <mergeCell ref="A23:A24"/>
    <mergeCell ref="A25:A29"/>
    <mergeCell ref="A30:A34"/>
    <mergeCell ref="A35:A39"/>
    <mergeCell ref="A1:B1"/>
    <mergeCell ref="A8:B8"/>
    <mergeCell ref="A13:A14"/>
    <mergeCell ref="A15:A16"/>
    <mergeCell ref="A19:B19"/>
    <mergeCell ref="A20:A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51"/>
  <sheetViews>
    <sheetView tabSelected="1" zoomScaleSheetLayoutView="80" zoomScalePageLayoutView="0" workbookViewId="0" topLeftCell="A1">
      <selection activeCell="R30" sqref="R30"/>
    </sheetView>
  </sheetViews>
  <sheetFormatPr defaultColWidth="9.140625" defaultRowHeight="12.75"/>
  <cols>
    <col min="1" max="1" width="10.140625" style="56" customWidth="1"/>
    <col min="2" max="2" width="22.7109375" style="56" customWidth="1"/>
    <col min="3" max="3" width="9.140625" style="56" customWidth="1"/>
    <col min="4" max="4" width="19.8515625" style="56" customWidth="1"/>
    <col min="5" max="5" width="7.8515625" style="56" customWidth="1"/>
    <col min="6" max="6" width="7.57421875" style="56" customWidth="1"/>
    <col min="7" max="10" width="6.28125" style="56" customWidth="1"/>
    <col min="11" max="12" width="9.140625" style="56" customWidth="1"/>
    <col min="13" max="16" width="5.8515625" style="56" customWidth="1"/>
    <col min="17" max="19" width="9.140625" style="56" customWidth="1"/>
    <col min="20" max="23" width="6.00390625" style="56" customWidth="1"/>
    <col min="24" max="25" width="9.140625" style="56" customWidth="1"/>
    <col min="26" max="29" width="5.57421875" style="56" customWidth="1"/>
    <col min="30" max="32" width="9.140625" style="56" customWidth="1"/>
    <col min="33" max="33" width="5.7109375" style="56" customWidth="1"/>
    <col min="34" max="35" width="9.140625" style="56" customWidth="1"/>
    <col min="36" max="36" width="6.00390625" style="56" customWidth="1"/>
    <col min="37" max="39" width="9.140625" style="56" customWidth="1"/>
    <col min="40" max="40" width="5.8515625" style="56" customWidth="1"/>
    <col min="41" max="42" width="9.140625" style="56" customWidth="1"/>
    <col min="43" max="43" width="7.8515625" style="56" customWidth="1"/>
    <col min="44" max="16384" width="9.140625" style="56" customWidth="1"/>
  </cols>
  <sheetData>
    <row r="2" s="55" customFormat="1" ht="12.75">
      <c r="A2" s="55" t="s">
        <v>225</v>
      </c>
    </row>
    <row r="3" spans="1:45" s="68" customFormat="1" ht="25.5">
      <c r="A3" s="67"/>
      <c r="B3" s="67"/>
      <c r="C3" s="67"/>
      <c r="D3" s="67"/>
      <c r="E3" s="83" t="s">
        <v>222</v>
      </c>
      <c r="F3" s="83" t="s">
        <v>176</v>
      </c>
      <c r="G3" s="187" t="s">
        <v>177</v>
      </c>
      <c r="H3" s="188"/>
      <c r="I3" s="188"/>
      <c r="J3" s="188"/>
      <c r="K3" s="188"/>
      <c r="L3" s="189"/>
      <c r="M3" s="187" t="s">
        <v>178</v>
      </c>
      <c r="N3" s="188"/>
      <c r="O3" s="188"/>
      <c r="P3" s="188"/>
      <c r="Q3" s="188"/>
      <c r="R3" s="189"/>
      <c r="S3" s="84" t="s">
        <v>179</v>
      </c>
      <c r="T3" s="187" t="s">
        <v>180</v>
      </c>
      <c r="U3" s="188"/>
      <c r="V3" s="188"/>
      <c r="W3" s="188"/>
      <c r="X3" s="188"/>
      <c r="Y3" s="189"/>
      <c r="Z3" s="187" t="s">
        <v>181</v>
      </c>
      <c r="AA3" s="188"/>
      <c r="AB3" s="188"/>
      <c r="AC3" s="188"/>
      <c r="AD3" s="188"/>
      <c r="AE3" s="189"/>
      <c r="AF3" s="84" t="s">
        <v>182</v>
      </c>
      <c r="AG3" s="187" t="s">
        <v>183</v>
      </c>
      <c r="AH3" s="188"/>
      <c r="AI3" s="189"/>
      <c r="AJ3" s="187" t="s">
        <v>184</v>
      </c>
      <c r="AK3" s="188"/>
      <c r="AL3" s="189"/>
      <c r="AM3" s="84" t="s">
        <v>185</v>
      </c>
      <c r="AN3" s="187" t="s">
        <v>186</v>
      </c>
      <c r="AO3" s="188"/>
      <c r="AP3" s="189"/>
      <c r="AQ3" s="187" t="s">
        <v>187</v>
      </c>
      <c r="AR3" s="188"/>
      <c r="AS3" s="189"/>
    </row>
    <row r="4" spans="1:45" s="68" customFormat="1" ht="25.5">
      <c r="A4" s="69" t="s">
        <v>27</v>
      </c>
      <c r="B4" s="202" t="s">
        <v>4</v>
      </c>
      <c r="C4" s="202"/>
      <c r="D4" s="202"/>
      <c r="E4" s="81" t="s">
        <v>188</v>
      </c>
      <c r="F4" s="81" t="s">
        <v>188</v>
      </c>
      <c r="G4" s="81" t="s">
        <v>188</v>
      </c>
      <c r="H4" s="81" t="s">
        <v>254</v>
      </c>
      <c r="I4" s="81" t="s">
        <v>255</v>
      </c>
      <c r="J4" s="81" t="s">
        <v>256</v>
      </c>
      <c r="K4" s="74" t="s">
        <v>189</v>
      </c>
      <c r="L4" s="74" t="s">
        <v>190</v>
      </c>
      <c r="M4" s="81" t="s">
        <v>188</v>
      </c>
      <c r="N4" s="81" t="s">
        <v>254</v>
      </c>
      <c r="O4" s="81" t="s">
        <v>255</v>
      </c>
      <c r="P4" s="81" t="s">
        <v>256</v>
      </c>
      <c r="Q4" s="74" t="s">
        <v>189</v>
      </c>
      <c r="R4" s="74" t="s">
        <v>190</v>
      </c>
      <c r="S4" s="81"/>
      <c r="T4" s="81" t="s">
        <v>188</v>
      </c>
      <c r="U4" s="81" t="s">
        <v>254</v>
      </c>
      <c r="V4" s="81" t="s">
        <v>255</v>
      </c>
      <c r="W4" s="81" t="s">
        <v>256</v>
      </c>
      <c r="X4" s="74" t="s">
        <v>189</v>
      </c>
      <c r="Y4" s="74" t="s">
        <v>190</v>
      </c>
      <c r="Z4" s="81" t="s">
        <v>188</v>
      </c>
      <c r="AA4" s="81" t="s">
        <v>254</v>
      </c>
      <c r="AB4" s="81" t="s">
        <v>255</v>
      </c>
      <c r="AC4" s="81" t="s">
        <v>256</v>
      </c>
      <c r="AD4" s="74" t="s">
        <v>189</v>
      </c>
      <c r="AE4" s="74" t="s">
        <v>190</v>
      </c>
      <c r="AF4" s="81" t="s">
        <v>188</v>
      </c>
      <c r="AG4" s="81" t="s">
        <v>188</v>
      </c>
      <c r="AH4" s="74" t="s">
        <v>189</v>
      </c>
      <c r="AI4" s="74" t="s">
        <v>190</v>
      </c>
      <c r="AJ4" s="81" t="s">
        <v>188</v>
      </c>
      <c r="AK4" s="74" t="s">
        <v>189</v>
      </c>
      <c r="AL4" s="74" t="s">
        <v>190</v>
      </c>
      <c r="AM4" s="81" t="s">
        <v>188</v>
      </c>
      <c r="AN4" s="81" t="s">
        <v>188</v>
      </c>
      <c r="AO4" s="74" t="s">
        <v>189</v>
      </c>
      <c r="AP4" s="74" t="s">
        <v>190</v>
      </c>
      <c r="AQ4" s="81" t="s">
        <v>188</v>
      </c>
      <c r="AR4" s="74" t="s">
        <v>189</v>
      </c>
      <c r="AS4" s="74" t="s">
        <v>190</v>
      </c>
    </row>
    <row r="5" spans="1:45" s="55" customFormat="1" ht="12.75">
      <c r="A5" s="70" t="s">
        <v>68</v>
      </c>
      <c r="B5" s="203"/>
      <c r="C5" s="203"/>
      <c r="D5" s="203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</row>
    <row r="6" spans="1:45" s="55" customFormat="1" ht="12.75">
      <c r="A6" s="70" t="s">
        <v>28</v>
      </c>
      <c r="B6" s="204" t="s">
        <v>77</v>
      </c>
      <c r="C6" s="204"/>
      <c r="D6" s="204"/>
      <c r="E6" s="71">
        <f>F6+S6</f>
        <v>180</v>
      </c>
      <c r="F6" s="71">
        <f>G6+M6</f>
        <v>180</v>
      </c>
      <c r="G6" s="71">
        <f>K6+L6</f>
        <v>72</v>
      </c>
      <c r="H6" s="71"/>
      <c r="I6" s="71">
        <v>8</v>
      </c>
      <c r="J6" s="71"/>
      <c r="K6" s="82">
        <f>0+8</f>
        <v>8</v>
      </c>
      <c r="L6" s="82">
        <v>64</v>
      </c>
      <c r="M6" s="71">
        <f>Q6+R6</f>
        <v>108</v>
      </c>
      <c r="N6" s="71"/>
      <c r="O6" s="71">
        <v>10</v>
      </c>
      <c r="P6" s="71">
        <v>2</v>
      </c>
      <c r="Q6" s="82">
        <f>0+10+2</f>
        <v>12</v>
      </c>
      <c r="R6" s="82">
        <v>96</v>
      </c>
      <c r="S6" s="82"/>
      <c r="T6" s="71">
        <f>X6+Y6</f>
        <v>0</v>
      </c>
      <c r="U6" s="71"/>
      <c r="V6" s="71"/>
      <c r="W6" s="71"/>
      <c r="X6" s="82"/>
      <c r="Y6" s="82"/>
      <c r="Z6" s="71"/>
      <c r="AA6" s="71"/>
      <c r="AB6" s="71"/>
      <c r="AC6" s="71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</row>
    <row r="7" spans="1:45" s="55" customFormat="1" ht="12.75">
      <c r="A7" s="70" t="s">
        <v>29</v>
      </c>
      <c r="B7" s="204" t="s">
        <v>78</v>
      </c>
      <c r="C7" s="204"/>
      <c r="D7" s="204"/>
      <c r="E7" s="71">
        <f aca="true" t="shared" si="0" ref="E7:E30">F7+S7</f>
        <v>144</v>
      </c>
      <c r="F7" s="71">
        <f>G7+M7</f>
        <v>144</v>
      </c>
      <c r="G7" s="71">
        <f aca="true" t="shared" si="1" ref="G7:G30">K7+L7</f>
        <v>72</v>
      </c>
      <c r="H7" s="71">
        <v>4</v>
      </c>
      <c r="I7" s="71">
        <v>4</v>
      </c>
      <c r="J7" s="71"/>
      <c r="K7" s="82">
        <f>4+4</f>
        <v>8</v>
      </c>
      <c r="L7" s="82">
        <v>64</v>
      </c>
      <c r="M7" s="71">
        <f aca="true" t="shared" si="2" ref="M7:M30">Q7+R7</f>
        <v>72</v>
      </c>
      <c r="N7" s="71">
        <v>2</v>
      </c>
      <c r="O7" s="71">
        <v>4</v>
      </c>
      <c r="P7" s="71">
        <v>2</v>
      </c>
      <c r="Q7" s="82">
        <f>2+4+2</f>
        <v>8</v>
      </c>
      <c r="R7" s="82">
        <v>64</v>
      </c>
      <c r="S7" s="82"/>
      <c r="T7" s="71">
        <f>X7+Y7</f>
        <v>0</v>
      </c>
      <c r="U7" s="71"/>
      <c r="V7" s="71"/>
      <c r="W7" s="71"/>
      <c r="X7" s="82"/>
      <c r="Y7" s="82"/>
      <c r="Z7" s="71"/>
      <c r="AA7" s="71"/>
      <c r="AB7" s="71"/>
      <c r="AC7" s="71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</row>
    <row r="8" spans="1:45" s="68" customFormat="1" ht="12" customHeight="1">
      <c r="A8" s="73" t="s">
        <v>30</v>
      </c>
      <c r="B8" s="190" t="s">
        <v>31</v>
      </c>
      <c r="C8" s="190"/>
      <c r="D8" s="190"/>
      <c r="E8" s="71">
        <f t="shared" si="0"/>
        <v>0</v>
      </c>
      <c r="F8" s="91"/>
      <c r="G8" s="71">
        <f t="shared" si="1"/>
        <v>0</v>
      </c>
      <c r="H8" s="71"/>
      <c r="I8" s="71"/>
      <c r="J8" s="71"/>
      <c r="K8" s="74"/>
      <c r="L8" s="74"/>
      <c r="M8" s="71">
        <f t="shared" si="2"/>
        <v>0</v>
      </c>
      <c r="N8" s="71"/>
      <c r="O8" s="71"/>
      <c r="P8" s="71"/>
      <c r="Q8" s="74"/>
      <c r="R8" s="74"/>
      <c r="S8" s="74"/>
      <c r="T8" s="91"/>
      <c r="U8" s="91"/>
      <c r="V8" s="91"/>
      <c r="W8" s="91"/>
      <c r="X8" s="74"/>
      <c r="Y8" s="74"/>
      <c r="Z8" s="91"/>
      <c r="AA8" s="91"/>
      <c r="AB8" s="91"/>
      <c r="AC8" s="91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</row>
    <row r="9" spans="1:45" s="55" customFormat="1" ht="12.75">
      <c r="A9" s="75" t="s">
        <v>50</v>
      </c>
      <c r="B9" s="182" t="s">
        <v>56</v>
      </c>
      <c r="C9" s="182"/>
      <c r="D9" s="182"/>
      <c r="E9" s="71">
        <f t="shared" si="0"/>
        <v>0</v>
      </c>
      <c r="F9" s="71"/>
      <c r="G9" s="71">
        <f t="shared" si="1"/>
        <v>0</v>
      </c>
      <c r="H9" s="71"/>
      <c r="I9" s="71"/>
      <c r="J9" s="71"/>
      <c r="K9" s="82"/>
      <c r="L9" s="82"/>
      <c r="M9" s="71">
        <f t="shared" si="2"/>
        <v>0</v>
      </c>
      <c r="N9" s="71"/>
      <c r="O9" s="71"/>
      <c r="P9" s="71"/>
      <c r="Q9" s="82"/>
      <c r="R9" s="82"/>
      <c r="S9" s="82"/>
      <c r="T9" s="71"/>
      <c r="U9" s="71"/>
      <c r="V9" s="71"/>
      <c r="W9" s="71"/>
      <c r="X9" s="82"/>
      <c r="Y9" s="82"/>
      <c r="Z9" s="71"/>
      <c r="AA9" s="71"/>
      <c r="AB9" s="71"/>
      <c r="AC9" s="71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</row>
    <row r="10" spans="1:45" s="55" customFormat="1" ht="12.75" customHeight="1">
      <c r="A10" s="76" t="s">
        <v>32</v>
      </c>
      <c r="B10" s="195" t="s">
        <v>223</v>
      </c>
      <c r="C10" s="195"/>
      <c r="D10" s="195"/>
      <c r="E10" s="71">
        <f t="shared" si="0"/>
        <v>216</v>
      </c>
      <c r="F10" s="71">
        <f>G10+M10</f>
        <v>108</v>
      </c>
      <c r="G10" s="71">
        <f t="shared" si="1"/>
        <v>36</v>
      </c>
      <c r="H10" s="71">
        <v>2</v>
      </c>
      <c r="I10" s="71">
        <v>4</v>
      </c>
      <c r="J10" s="71"/>
      <c r="K10" s="82">
        <f>2+4</f>
        <v>6</v>
      </c>
      <c r="L10" s="82">
        <v>30</v>
      </c>
      <c r="M10" s="71">
        <f t="shared" si="2"/>
        <v>72</v>
      </c>
      <c r="N10" s="71">
        <v>6</v>
      </c>
      <c r="O10" s="71">
        <v>6</v>
      </c>
      <c r="P10" s="71"/>
      <c r="Q10" s="82">
        <f>6+6</f>
        <v>12</v>
      </c>
      <c r="R10" s="82">
        <v>60</v>
      </c>
      <c r="S10" s="71">
        <f aca="true" t="shared" si="3" ref="S10:S30">T10+Z10</f>
        <v>108</v>
      </c>
      <c r="T10" s="71">
        <f>X10+Y10</f>
        <v>36</v>
      </c>
      <c r="U10" s="71">
        <v>2</v>
      </c>
      <c r="V10" s="71">
        <v>4</v>
      </c>
      <c r="W10" s="71"/>
      <c r="X10" s="82">
        <f aca="true" t="shared" si="4" ref="X10:X15">2+4</f>
        <v>6</v>
      </c>
      <c r="Y10" s="82">
        <v>30</v>
      </c>
      <c r="Z10" s="71">
        <f>AD10+AE10</f>
        <v>72</v>
      </c>
      <c r="AA10" s="71">
        <v>4</v>
      </c>
      <c r="AB10" s="71">
        <v>6</v>
      </c>
      <c r="AC10" s="71">
        <v>2</v>
      </c>
      <c r="AD10" s="82">
        <f>4+6+2</f>
        <v>12</v>
      </c>
      <c r="AE10" s="82">
        <v>60</v>
      </c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</row>
    <row r="11" spans="1:45" s="55" customFormat="1" ht="12.75">
      <c r="A11" s="76" t="s">
        <v>51</v>
      </c>
      <c r="B11" s="191" t="s">
        <v>154</v>
      </c>
      <c r="C11" s="192"/>
      <c r="D11" s="193"/>
      <c r="E11" s="71">
        <f t="shared" si="0"/>
        <v>72</v>
      </c>
      <c r="F11" s="71">
        <f aca="true" t="shared" si="5" ref="F11:F30">G11+M11</f>
        <v>36</v>
      </c>
      <c r="G11" s="71">
        <f t="shared" si="1"/>
        <v>0</v>
      </c>
      <c r="H11" s="71"/>
      <c r="I11" s="71"/>
      <c r="J11" s="71"/>
      <c r="K11" s="82"/>
      <c r="L11" s="82"/>
      <c r="M11" s="71">
        <f t="shared" si="2"/>
        <v>36</v>
      </c>
      <c r="N11" s="71">
        <v>2</v>
      </c>
      <c r="O11" s="71">
        <v>4</v>
      </c>
      <c r="P11" s="71"/>
      <c r="Q11" s="82">
        <f>2+4</f>
        <v>6</v>
      </c>
      <c r="R11" s="82">
        <v>30</v>
      </c>
      <c r="S11" s="71">
        <f t="shared" si="3"/>
        <v>36</v>
      </c>
      <c r="T11" s="71">
        <f aca="true" t="shared" si="6" ref="T11:T30">X11+Y11</f>
        <v>36</v>
      </c>
      <c r="U11" s="71">
        <v>2</v>
      </c>
      <c r="V11" s="71">
        <v>4</v>
      </c>
      <c r="W11" s="71"/>
      <c r="X11" s="82">
        <f t="shared" si="4"/>
        <v>6</v>
      </c>
      <c r="Y11" s="82">
        <v>30</v>
      </c>
      <c r="Z11" s="71">
        <f aca="true" t="shared" si="7" ref="Z11:Z30">AD11+AE11</f>
        <v>0</v>
      </c>
      <c r="AA11" s="71"/>
      <c r="AB11" s="71"/>
      <c r="AC11" s="71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</row>
    <row r="12" spans="1:45" s="55" customFormat="1" ht="12.75" customHeight="1">
      <c r="A12" s="76" t="s">
        <v>206</v>
      </c>
      <c r="B12" s="178" t="s">
        <v>204</v>
      </c>
      <c r="C12" s="178"/>
      <c r="D12" s="178"/>
      <c r="E12" s="71">
        <f t="shared" si="0"/>
        <v>72</v>
      </c>
      <c r="F12" s="71">
        <f t="shared" si="5"/>
        <v>36</v>
      </c>
      <c r="G12" s="71">
        <f t="shared" si="1"/>
        <v>0</v>
      </c>
      <c r="H12" s="71"/>
      <c r="I12" s="71"/>
      <c r="J12" s="71"/>
      <c r="K12" s="82"/>
      <c r="L12" s="82"/>
      <c r="M12" s="71">
        <f t="shared" si="2"/>
        <v>36</v>
      </c>
      <c r="N12" s="71">
        <v>2</v>
      </c>
      <c r="O12" s="71">
        <v>4</v>
      </c>
      <c r="P12" s="71"/>
      <c r="Q12" s="82">
        <f>2+4</f>
        <v>6</v>
      </c>
      <c r="R12" s="82">
        <v>30</v>
      </c>
      <c r="S12" s="71">
        <f t="shared" si="3"/>
        <v>36</v>
      </c>
      <c r="T12" s="71">
        <f t="shared" si="6"/>
        <v>36</v>
      </c>
      <c r="U12" s="71">
        <v>2</v>
      </c>
      <c r="V12" s="71">
        <v>4</v>
      </c>
      <c r="W12" s="71"/>
      <c r="X12" s="82">
        <f t="shared" si="4"/>
        <v>6</v>
      </c>
      <c r="Y12" s="82">
        <v>30</v>
      </c>
      <c r="Z12" s="71">
        <f t="shared" si="7"/>
        <v>0</v>
      </c>
      <c r="AA12" s="71"/>
      <c r="AB12" s="71"/>
      <c r="AC12" s="71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</row>
    <row r="13" spans="1:45" s="55" customFormat="1" ht="12.75" customHeight="1">
      <c r="A13" s="76" t="s">
        <v>207</v>
      </c>
      <c r="B13" s="178" t="s">
        <v>81</v>
      </c>
      <c r="C13" s="178"/>
      <c r="D13" s="178"/>
      <c r="E13" s="71">
        <f t="shared" si="0"/>
        <v>72</v>
      </c>
      <c r="F13" s="71">
        <f t="shared" si="5"/>
        <v>36</v>
      </c>
      <c r="G13" s="71">
        <f t="shared" si="1"/>
        <v>0</v>
      </c>
      <c r="H13" s="71"/>
      <c r="I13" s="71"/>
      <c r="J13" s="71"/>
      <c r="K13" s="82"/>
      <c r="L13" s="82"/>
      <c r="M13" s="71">
        <f t="shared" si="2"/>
        <v>36</v>
      </c>
      <c r="N13" s="71">
        <v>2</v>
      </c>
      <c r="O13" s="71">
        <v>4</v>
      </c>
      <c r="P13" s="71"/>
      <c r="Q13" s="82">
        <f>2+4</f>
        <v>6</v>
      </c>
      <c r="R13" s="82">
        <v>30</v>
      </c>
      <c r="S13" s="71">
        <f t="shared" si="3"/>
        <v>36</v>
      </c>
      <c r="T13" s="71">
        <f t="shared" si="6"/>
        <v>36</v>
      </c>
      <c r="U13" s="71">
        <v>2</v>
      </c>
      <c r="V13" s="71">
        <v>4</v>
      </c>
      <c r="W13" s="71"/>
      <c r="X13" s="82">
        <f t="shared" si="4"/>
        <v>6</v>
      </c>
      <c r="Y13" s="82">
        <v>30</v>
      </c>
      <c r="Z13" s="71"/>
      <c r="AA13" s="71"/>
      <c r="AB13" s="71"/>
      <c r="AC13" s="71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</row>
    <row r="14" spans="1:45" s="55" customFormat="1" ht="24" customHeight="1">
      <c r="A14" s="76" t="s">
        <v>208</v>
      </c>
      <c r="B14" s="178" t="s">
        <v>84</v>
      </c>
      <c r="C14" s="178"/>
      <c r="D14" s="178"/>
      <c r="E14" s="71">
        <f t="shared" si="0"/>
        <v>72</v>
      </c>
      <c r="F14" s="71">
        <f t="shared" si="5"/>
        <v>0</v>
      </c>
      <c r="G14" s="71">
        <f t="shared" si="1"/>
        <v>0</v>
      </c>
      <c r="H14" s="71"/>
      <c r="I14" s="71"/>
      <c r="J14" s="71"/>
      <c r="K14" s="82"/>
      <c r="L14" s="82"/>
      <c r="M14" s="71">
        <f t="shared" si="2"/>
        <v>0</v>
      </c>
      <c r="N14" s="71"/>
      <c r="O14" s="71"/>
      <c r="P14" s="71"/>
      <c r="Q14" s="82"/>
      <c r="R14" s="82"/>
      <c r="S14" s="71">
        <f t="shared" si="3"/>
        <v>72</v>
      </c>
      <c r="T14" s="71">
        <f t="shared" si="6"/>
        <v>36</v>
      </c>
      <c r="U14" s="71">
        <v>2</v>
      </c>
      <c r="V14" s="71">
        <v>4</v>
      </c>
      <c r="W14" s="71"/>
      <c r="X14" s="82">
        <f t="shared" si="4"/>
        <v>6</v>
      </c>
      <c r="Y14" s="82">
        <v>30</v>
      </c>
      <c r="Z14" s="71">
        <f t="shared" si="7"/>
        <v>36</v>
      </c>
      <c r="AA14" s="71">
        <v>2</v>
      </c>
      <c r="AB14" s="71">
        <v>4</v>
      </c>
      <c r="AC14" s="71"/>
      <c r="AD14" s="82">
        <f>2+4</f>
        <v>6</v>
      </c>
      <c r="AE14" s="82">
        <v>30</v>
      </c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</row>
    <row r="15" spans="1:45" s="55" customFormat="1" ht="24" customHeight="1">
      <c r="A15" s="76" t="s">
        <v>209</v>
      </c>
      <c r="B15" s="195" t="s">
        <v>228</v>
      </c>
      <c r="C15" s="195"/>
      <c r="D15" s="195"/>
      <c r="E15" s="71">
        <f t="shared" si="0"/>
        <v>72</v>
      </c>
      <c r="F15" s="71">
        <f t="shared" si="5"/>
        <v>36</v>
      </c>
      <c r="G15" s="71">
        <f t="shared" si="1"/>
        <v>0</v>
      </c>
      <c r="H15" s="71"/>
      <c r="I15" s="71"/>
      <c r="J15" s="71"/>
      <c r="K15" s="82"/>
      <c r="L15" s="82"/>
      <c r="M15" s="71">
        <f t="shared" si="2"/>
        <v>36</v>
      </c>
      <c r="N15" s="71">
        <v>2</v>
      </c>
      <c r="O15" s="71">
        <v>4</v>
      </c>
      <c r="P15" s="71"/>
      <c r="Q15" s="82">
        <f>2+4</f>
        <v>6</v>
      </c>
      <c r="R15" s="82">
        <v>30</v>
      </c>
      <c r="S15" s="71">
        <f t="shared" si="3"/>
        <v>36</v>
      </c>
      <c r="T15" s="71">
        <f t="shared" si="6"/>
        <v>36</v>
      </c>
      <c r="U15" s="71">
        <v>2</v>
      </c>
      <c r="V15" s="71">
        <v>4</v>
      </c>
      <c r="W15" s="71"/>
      <c r="X15" s="82">
        <f t="shared" si="4"/>
        <v>6</v>
      </c>
      <c r="Y15" s="82">
        <v>30</v>
      </c>
      <c r="Z15" s="71"/>
      <c r="AA15" s="71"/>
      <c r="AB15" s="71"/>
      <c r="AC15" s="71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</row>
    <row r="16" spans="1:45" s="55" customFormat="1" ht="12.75" customHeight="1">
      <c r="A16" s="76" t="s">
        <v>210</v>
      </c>
      <c r="B16" s="196" t="s">
        <v>229</v>
      </c>
      <c r="C16" s="197"/>
      <c r="D16" s="198"/>
      <c r="E16" s="71">
        <f t="shared" si="0"/>
        <v>36</v>
      </c>
      <c r="F16" s="71">
        <f t="shared" si="5"/>
        <v>0</v>
      </c>
      <c r="G16" s="71">
        <f t="shared" si="1"/>
        <v>0</v>
      </c>
      <c r="H16" s="71"/>
      <c r="I16" s="71"/>
      <c r="J16" s="71"/>
      <c r="K16" s="82"/>
      <c r="L16" s="82"/>
      <c r="M16" s="71">
        <f t="shared" si="2"/>
        <v>0</v>
      </c>
      <c r="N16" s="71"/>
      <c r="O16" s="71"/>
      <c r="P16" s="71"/>
      <c r="Q16" s="82"/>
      <c r="R16" s="82"/>
      <c r="S16" s="71">
        <f t="shared" si="3"/>
        <v>36</v>
      </c>
      <c r="T16" s="71">
        <f t="shared" si="6"/>
        <v>36</v>
      </c>
      <c r="U16" s="71"/>
      <c r="V16" s="71"/>
      <c r="W16" s="71"/>
      <c r="X16" s="82">
        <f>4+8</f>
        <v>12</v>
      </c>
      <c r="Y16" s="82">
        <v>24</v>
      </c>
      <c r="Z16" s="71">
        <f t="shared" si="7"/>
        <v>0</v>
      </c>
      <c r="AA16" s="71"/>
      <c r="AB16" s="71"/>
      <c r="AC16" s="71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</row>
    <row r="17" spans="1:45" s="55" customFormat="1" ht="12.75" customHeight="1">
      <c r="A17" s="75" t="s">
        <v>211</v>
      </c>
      <c r="B17" s="199" t="s">
        <v>212</v>
      </c>
      <c r="C17" s="200"/>
      <c r="D17" s="201"/>
      <c r="E17" s="71"/>
      <c r="F17" s="71"/>
      <c r="G17" s="71">
        <f t="shared" si="1"/>
        <v>0</v>
      </c>
      <c r="H17" s="71"/>
      <c r="I17" s="71"/>
      <c r="J17" s="71"/>
      <c r="K17" s="82"/>
      <c r="L17" s="82"/>
      <c r="M17" s="71">
        <f t="shared" si="2"/>
        <v>0</v>
      </c>
      <c r="N17" s="71"/>
      <c r="O17" s="71"/>
      <c r="P17" s="71"/>
      <c r="Q17" s="82"/>
      <c r="R17" s="82"/>
      <c r="S17" s="71">
        <f t="shared" si="3"/>
        <v>0</v>
      </c>
      <c r="T17" s="71">
        <f t="shared" si="6"/>
        <v>0</v>
      </c>
      <c r="U17" s="71"/>
      <c r="V17" s="71"/>
      <c r="W17" s="71"/>
      <c r="X17" s="82"/>
      <c r="Y17" s="82"/>
      <c r="Z17" s="71">
        <f t="shared" si="7"/>
        <v>0</v>
      </c>
      <c r="AA17" s="71"/>
      <c r="AB17" s="71"/>
      <c r="AC17" s="71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</row>
    <row r="18" spans="1:45" s="55" customFormat="1" ht="15" customHeight="1">
      <c r="A18" s="171" t="s">
        <v>213</v>
      </c>
      <c r="B18" s="178" t="s">
        <v>126</v>
      </c>
      <c r="C18" s="178"/>
      <c r="D18" s="178"/>
      <c r="E18" s="71">
        <f t="shared" si="0"/>
        <v>36</v>
      </c>
      <c r="F18" s="71">
        <f t="shared" si="5"/>
        <v>36</v>
      </c>
      <c r="G18" s="71">
        <f t="shared" si="1"/>
        <v>36</v>
      </c>
      <c r="H18" s="71">
        <v>2</v>
      </c>
      <c r="I18" s="71">
        <v>4</v>
      </c>
      <c r="J18" s="71"/>
      <c r="K18" s="82">
        <f>2+4</f>
        <v>6</v>
      </c>
      <c r="L18" s="82">
        <v>30</v>
      </c>
      <c r="M18" s="71">
        <f t="shared" si="2"/>
        <v>0</v>
      </c>
      <c r="N18" s="71"/>
      <c r="O18" s="71"/>
      <c r="P18" s="71"/>
      <c r="Q18" s="82"/>
      <c r="R18" s="82"/>
      <c r="S18" s="71">
        <f t="shared" si="3"/>
        <v>0</v>
      </c>
      <c r="T18" s="71">
        <f t="shared" si="6"/>
        <v>0</v>
      </c>
      <c r="U18" s="71"/>
      <c r="V18" s="71"/>
      <c r="W18" s="71"/>
      <c r="X18" s="82"/>
      <c r="Y18" s="82"/>
      <c r="Z18" s="71">
        <f t="shared" si="7"/>
        <v>0</v>
      </c>
      <c r="AA18" s="71"/>
      <c r="AB18" s="71"/>
      <c r="AC18" s="71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</row>
    <row r="19" spans="1:45" s="2" customFormat="1" ht="27.75" customHeight="1">
      <c r="A19" s="172"/>
      <c r="B19" s="194" t="s">
        <v>127</v>
      </c>
      <c r="C19" s="194"/>
      <c r="D19" s="194"/>
      <c r="E19" s="71">
        <f t="shared" si="0"/>
        <v>36</v>
      </c>
      <c r="F19" s="71">
        <f t="shared" si="5"/>
        <v>36</v>
      </c>
      <c r="G19" s="71">
        <f t="shared" si="1"/>
        <v>36</v>
      </c>
      <c r="H19" s="71">
        <v>2</v>
      </c>
      <c r="I19" s="71">
        <v>4</v>
      </c>
      <c r="J19" s="71"/>
      <c r="K19" s="82">
        <f>2+4</f>
        <v>6</v>
      </c>
      <c r="L19" s="82">
        <v>30</v>
      </c>
      <c r="M19" s="71">
        <f t="shared" si="2"/>
        <v>0</v>
      </c>
      <c r="N19" s="71"/>
      <c r="O19" s="71"/>
      <c r="P19" s="71"/>
      <c r="Q19" s="86"/>
      <c r="R19" s="86"/>
      <c r="S19" s="71">
        <f t="shared" si="3"/>
        <v>0</v>
      </c>
      <c r="T19" s="71">
        <f t="shared" si="6"/>
        <v>0</v>
      </c>
      <c r="U19" s="71"/>
      <c r="V19" s="71"/>
      <c r="W19" s="71"/>
      <c r="X19" s="86"/>
      <c r="Y19" s="86"/>
      <c r="Z19" s="71">
        <f t="shared" si="7"/>
        <v>0</v>
      </c>
      <c r="AA19" s="71"/>
      <c r="AB19" s="71"/>
      <c r="AC19" s="71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</row>
    <row r="20" spans="1:45" s="2" customFormat="1" ht="12" customHeight="1">
      <c r="A20" s="171" t="s">
        <v>214</v>
      </c>
      <c r="B20" s="191" t="s">
        <v>125</v>
      </c>
      <c r="C20" s="192"/>
      <c r="D20" s="193"/>
      <c r="E20" s="71">
        <f t="shared" si="0"/>
        <v>36</v>
      </c>
      <c r="F20" s="71">
        <f t="shared" si="5"/>
        <v>36</v>
      </c>
      <c r="G20" s="71">
        <f t="shared" si="1"/>
        <v>0</v>
      </c>
      <c r="H20" s="71"/>
      <c r="I20" s="71"/>
      <c r="J20" s="71"/>
      <c r="K20" s="82"/>
      <c r="L20" s="92"/>
      <c r="M20" s="71">
        <f t="shared" si="2"/>
        <v>36</v>
      </c>
      <c r="N20" s="71">
        <v>2</v>
      </c>
      <c r="O20" s="71">
        <v>4</v>
      </c>
      <c r="P20" s="71"/>
      <c r="Q20" s="82">
        <f>2+4</f>
        <v>6</v>
      </c>
      <c r="R20" s="82">
        <v>30</v>
      </c>
      <c r="S20" s="71">
        <f t="shared" si="3"/>
        <v>0</v>
      </c>
      <c r="T20" s="71">
        <f t="shared" si="6"/>
        <v>0</v>
      </c>
      <c r="U20" s="71"/>
      <c r="V20" s="71"/>
      <c r="W20" s="71"/>
      <c r="X20" s="86"/>
      <c r="Y20" s="86"/>
      <c r="Z20" s="71">
        <f t="shared" si="7"/>
        <v>0</v>
      </c>
      <c r="AA20" s="71"/>
      <c r="AB20" s="71"/>
      <c r="AC20" s="71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</row>
    <row r="21" spans="1:45" s="2" customFormat="1" ht="15" customHeight="1">
      <c r="A21" s="172"/>
      <c r="B21" s="178" t="s">
        <v>133</v>
      </c>
      <c r="C21" s="178"/>
      <c r="D21" s="178"/>
      <c r="E21" s="71">
        <f t="shared" si="0"/>
        <v>36</v>
      </c>
      <c r="F21" s="71">
        <f t="shared" si="5"/>
        <v>36</v>
      </c>
      <c r="G21" s="71">
        <f t="shared" si="1"/>
        <v>0</v>
      </c>
      <c r="H21" s="71"/>
      <c r="I21" s="71"/>
      <c r="J21" s="71"/>
      <c r="K21" s="86"/>
      <c r="L21" s="86"/>
      <c r="M21" s="71">
        <f t="shared" si="2"/>
        <v>36</v>
      </c>
      <c r="N21" s="71">
        <v>2</v>
      </c>
      <c r="O21" s="71">
        <v>4</v>
      </c>
      <c r="P21" s="71"/>
      <c r="Q21" s="82">
        <f>2+4</f>
        <v>6</v>
      </c>
      <c r="R21" s="82">
        <v>30</v>
      </c>
      <c r="S21" s="71">
        <f t="shared" si="3"/>
        <v>0</v>
      </c>
      <c r="T21" s="71">
        <f t="shared" si="6"/>
        <v>0</v>
      </c>
      <c r="U21" s="71"/>
      <c r="V21" s="71"/>
      <c r="W21" s="71"/>
      <c r="X21" s="86"/>
      <c r="Y21" s="86"/>
      <c r="Z21" s="71">
        <f t="shared" si="7"/>
        <v>0</v>
      </c>
      <c r="AA21" s="71"/>
      <c r="AB21" s="71"/>
      <c r="AC21" s="71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</row>
    <row r="22" spans="1:45" s="2" customFormat="1" ht="23.25" customHeight="1">
      <c r="A22" s="173" t="s">
        <v>215</v>
      </c>
      <c r="B22" s="178" t="s">
        <v>123</v>
      </c>
      <c r="C22" s="178"/>
      <c r="D22" s="178"/>
      <c r="E22" s="71">
        <f t="shared" si="0"/>
        <v>36</v>
      </c>
      <c r="F22" s="71">
        <f t="shared" si="5"/>
        <v>0</v>
      </c>
      <c r="G22" s="71">
        <f t="shared" si="1"/>
        <v>0</v>
      </c>
      <c r="H22" s="71"/>
      <c r="I22" s="71"/>
      <c r="J22" s="71"/>
      <c r="K22" s="86"/>
      <c r="L22" s="86"/>
      <c r="M22" s="71">
        <f t="shared" si="2"/>
        <v>0</v>
      </c>
      <c r="N22" s="71"/>
      <c r="O22" s="71"/>
      <c r="P22" s="71"/>
      <c r="Q22" s="82"/>
      <c r="R22" s="92"/>
      <c r="S22" s="71">
        <f t="shared" si="3"/>
        <v>36</v>
      </c>
      <c r="T22" s="71">
        <f t="shared" si="6"/>
        <v>36</v>
      </c>
      <c r="U22" s="71">
        <v>2</v>
      </c>
      <c r="V22" s="71">
        <v>4</v>
      </c>
      <c r="W22" s="71"/>
      <c r="X22" s="82">
        <f>2+4</f>
        <v>6</v>
      </c>
      <c r="Y22" s="82">
        <v>30</v>
      </c>
      <c r="Z22" s="71">
        <f t="shared" si="7"/>
        <v>0</v>
      </c>
      <c r="AA22" s="71"/>
      <c r="AB22" s="71"/>
      <c r="AC22" s="71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</row>
    <row r="23" spans="1:45" s="2" customFormat="1" ht="15" customHeight="1">
      <c r="A23" s="174"/>
      <c r="B23" s="178" t="s">
        <v>124</v>
      </c>
      <c r="C23" s="178"/>
      <c r="D23" s="178"/>
      <c r="E23" s="71">
        <f t="shared" si="0"/>
        <v>36</v>
      </c>
      <c r="F23" s="71">
        <f t="shared" si="5"/>
        <v>0</v>
      </c>
      <c r="G23" s="71">
        <f t="shared" si="1"/>
        <v>0</v>
      </c>
      <c r="H23" s="71"/>
      <c r="I23" s="71"/>
      <c r="J23" s="71"/>
      <c r="K23" s="86"/>
      <c r="L23" s="86"/>
      <c r="M23" s="71">
        <f t="shared" si="2"/>
        <v>0</v>
      </c>
      <c r="N23" s="71"/>
      <c r="O23" s="71"/>
      <c r="P23" s="71"/>
      <c r="Q23" s="86"/>
      <c r="R23" s="86"/>
      <c r="S23" s="71">
        <f t="shared" si="3"/>
        <v>36</v>
      </c>
      <c r="T23" s="71">
        <f t="shared" si="6"/>
        <v>36</v>
      </c>
      <c r="U23" s="71">
        <v>2</v>
      </c>
      <c r="V23" s="71">
        <v>4</v>
      </c>
      <c r="W23" s="71"/>
      <c r="X23" s="82">
        <f>2+4</f>
        <v>6</v>
      </c>
      <c r="Y23" s="82">
        <v>30</v>
      </c>
      <c r="Z23" s="71">
        <f t="shared" si="7"/>
        <v>0</v>
      </c>
      <c r="AA23" s="71"/>
      <c r="AB23" s="71"/>
      <c r="AC23" s="71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</row>
    <row r="24" spans="1:45" s="2" customFormat="1" ht="15" customHeight="1">
      <c r="A24" s="173" t="s">
        <v>216</v>
      </c>
      <c r="B24" s="178" t="s">
        <v>199</v>
      </c>
      <c r="C24" s="178"/>
      <c r="D24" s="178"/>
      <c r="E24" s="71">
        <f t="shared" si="0"/>
        <v>36</v>
      </c>
      <c r="F24" s="71">
        <f t="shared" si="5"/>
        <v>0</v>
      </c>
      <c r="G24" s="71">
        <f t="shared" si="1"/>
        <v>0</v>
      </c>
      <c r="H24" s="71"/>
      <c r="I24" s="71"/>
      <c r="J24" s="71"/>
      <c r="K24" s="86"/>
      <c r="L24" s="86"/>
      <c r="M24" s="71">
        <f t="shared" si="2"/>
        <v>0</v>
      </c>
      <c r="N24" s="71"/>
      <c r="O24" s="71"/>
      <c r="P24" s="71"/>
      <c r="Q24" s="86"/>
      <c r="R24" s="86"/>
      <c r="S24" s="71">
        <f t="shared" si="3"/>
        <v>36</v>
      </c>
      <c r="T24" s="71">
        <f t="shared" si="6"/>
        <v>0</v>
      </c>
      <c r="U24" s="71"/>
      <c r="V24" s="71"/>
      <c r="W24" s="71"/>
      <c r="X24" s="82"/>
      <c r="Y24" s="92"/>
      <c r="Z24" s="71">
        <f t="shared" si="7"/>
        <v>36</v>
      </c>
      <c r="AA24" s="71">
        <v>2</v>
      </c>
      <c r="AB24" s="71">
        <v>4</v>
      </c>
      <c r="AC24" s="71"/>
      <c r="AD24" s="82">
        <f>2+4</f>
        <v>6</v>
      </c>
      <c r="AE24" s="82">
        <v>30</v>
      </c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</row>
    <row r="25" spans="1:45" s="2" customFormat="1" ht="24" customHeight="1">
      <c r="A25" s="174"/>
      <c r="B25" s="178" t="s">
        <v>200</v>
      </c>
      <c r="C25" s="178"/>
      <c r="D25" s="178"/>
      <c r="E25" s="71">
        <f t="shared" si="0"/>
        <v>36</v>
      </c>
      <c r="F25" s="71">
        <f t="shared" si="5"/>
        <v>0</v>
      </c>
      <c r="G25" s="71">
        <f t="shared" si="1"/>
        <v>0</v>
      </c>
      <c r="H25" s="71"/>
      <c r="I25" s="71"/>
      <c r="J25" s="71"/>
      <c r="K25" s="86"/>
      <c r="L25" s="86"/>
      <c r="M25" s="71">
        <f t="shared" si="2"/>
        <v>0</v>
      </c>
      <c r="N25" s="71"/>
      <c r="O25" s="71"/>
      <c r="P25" s="71"/>
      <c r="Q25" s="86"/>
      <c r="R25" s="86"/>
      <c r="S25" s="71">
        <f t="shared" si="3"/>
        <v>36</v>
      </c>
      <c r="T25" s="71">
        <f t="shared" si="6"/>
        <v>0</v>
      </c>
      <c r="U25" s="71"/>
      <c r="V25" s="71"/>
      <c r="W25" s="71"/>
      <c r="X25" s="86"/>
      <c r="Y25" s="86"/>
      <c r="Z25" s="71">
        <f t="shared" si="7"/>
        <v>36</v>
      </c>
      <c r="AA25" s="71">
        <v>2</v>
      </c>
      <c r="AB25" s="71">
        <v>4</v>
      </c>
      <c r="AC25" s="71"/>
      <c r="AD25" s="82">
        <f>2+4</f>
        <v>6</v>
      </c>
      <c r="AE25" s="82">
        <v>30</v>
      </c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</row>
    <row r="26" spans="1:45" s="2" customFormat="1" ht="12.75" customHeight="1">
      <c r="A26" s="75" t="s">
        <v>217</v>
      </c>
      <c r="B26" s="182" t="s">
        <v>87</v>
      </c>
      <c r="C26" s="182"/>
      <c r="D26" s="182"/>
      <c r="E26" s="71"/>
      <c r="F26" s="71"/>
      <c r="G26" s="71"/>
      <c r="H26" s="71"/>
      <c r="I26" s="71"/>
      <c r="J26" s="71"/>
      <c r="K26" s="86"/>
      <c r="L26" s="86"/>
      <c r="M26" s="71">
        <f t="shared" si="2"/>
        <v>0</v>
      </c>
      <c r="N26" s="71"/>
      <c r="O26" s="71"/>
      <c r="P26" s="71"/>
      <c r="Q26" s="86"/>
      <c r="R26" s="86"/>
      <c r="S26" s="71"/>
      <c r="T26" s="71"/>
      <c r="U26" s="71"/>
      <c r="V26" s="71"/>
      <c r="W26" s="71"/>
      <c r="X26" s="86"/>
      <c r="Y26" s="86"/>
      <c r="Z26" s="71"/>
      <c r="AA26" s="71"/>
      <c r="AB26" s="71"/>
      <c r="AC26" s="71"/>
      <c r="AD26" s="82"/>
      <c r="AE26" s="92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</row>
    <row r="27" spans="1:45" s="2" customFormat="1" ht="17.25" customHeight="1">
      <c r="A27" s="77" t="s">
        <v>218</v>
      </c>
      <c r="B27" s="184" t="s">
        <v>230</v>
      </c>
      <c r="C27" s="185"/>
      <c r="D27" s="186"/>
      <c r="E27" s="71">
        <f t="shared" si="0"/>
        <v>36</v>
      </c>
      <c r="F27" s="71">
        <f t="shared" si="5"/>
        <v>36</v>
      </c>
      <c r="G27" s="71">
        <f t="shared" si="1"/>
        <v>36</v>
      </c>
      <c r="H27" s="71">
        <v>2</v>
      </c>
      <c r="I27" s="71">
        <v>4</v>
      </c>
      <c r="J27" s="71"/>
      <c r="K27" s="86">
        <f>2+4</f>
        <v>6</v>
      </c>
      <c r="L27" s="86">
        <v>30</v>
      </c>
      <c r="M27" s="71">
        <f t="shared" si="2"/>
        <v>0</v>
      </c>
      <c r="N27" s="71"/>
      <c r="O27" s="71"/>
      <c r="P27" s="71"/>
      <c r="Q27" s="86"/>
      <c r="R27" s="86"/>
      <c r="S27" s="71">
        <f t="shared" si="3"/>
        <v>0</v>
      </c>
      <c r="T27" s="71">
        <f t="shared" si="6"/>
        <v>0</v>
      </c>
      <c r="U27" s="71"/>
      <c r="V27" s="71"/>
      <c r="W27" s="71"/>
      <c r="X27" s="86"/>
      <c r="Y27" s="86"/>
      <c r="Z27" s="71">
        <f t="shared" si="7"/>
        <v>0</v>
      </c>
      <c r="AA27" s="71"/>
      <c r="AB27" s="71"/>
      <c r="AC27" s="71"/>
      <c r="AD27" s="82"/>
      <c r="AE27" s="92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</row>
    <row r="28" spans="1:45" s="2" customFormat="1" ht="24.75" customHeight="1">
      <c r="A28" s="77" t="s">
        <v>219</v>
      </c>
      <c r="B28" s="184" t="s">
        <v>231</v>
      </c>
      <c r="C28" s="185"/>
      <c r="D28" s="186"/>
      <c r="E28" s="71">
        <f t="shared" si="0"/>
        <v>36</v>
      </c>
      <c r="F28" s="71">
        <f t="shared" si="5"/>
        <v>36</v>
      </c>
      <c r="G28" s="71">
        <f t="shared" si="1"/>
        <v>0</v>
      </c>
      <c r="H28" s="71"/>
      <c r="I28" s="71"/>
      <c r="J28" s="71"/>
      <c r="K28" s="86"/>
      <c r="L28" s="86"/>
      <c r="M28" s="71">
        <f t="shared" si="2"/>
        <v>36</v>
      </c>
      <c r="N28" s="71">
        <v>2</v>
      </c>
      <c r="O28" s="71">
        <v>4</v>
      </c>
      <c r="P28" s="71"/>
      <c r="Q28" s="86">
        <f>2+4</f>
        <v>6</v>
      </c>
      <c r="R28" s="86">
        <v>30</v>
      </c>
      <c r="S28" s="71">
        <f t="shared" si="3"/>
        <v>0</v>
      </c>
      <c r="T28" s="71">
        <f t="shared" si="6"/>
        <v>0</v>
      </c>
      <c r="U28" s="71"/>
      <c r="V28" s="71"/>
      <c r="W28" s="71"/>
      <c r="X28" s="86"/>
      <c r="Y28" s="86"/>
      <c r="Z28" s="71">
        <f t="shared" si="7"/>
        <v>0</v>
      </c>
      <c r="AA28" s="71"/>
      <c r="AB28" s="71"/>
      <c r="AC28" s="71"/>
      <c r="AD28" s="82"/>
      <c r="AE28" s="92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</row>
    <row r="29" spans="1:45" s="2" customFormat="1" ht="24" customHeight="1">
      <c r="A29" s="77" t="s">
        <v>220</v>
      </c>
      <c r="B29" s="178" t="s">
        <v>201</v>
      </c>
      <c r="C29" s="178"/>
      <c r="D29" s="178"/>
      <c r="E29" s="71">
        <f t="shared" si="0"/>
        <v>36</v>
      </c>
      <c r="F29" s="71">
        <f t="shared" si="5"/>
        <v>0</v>
      </c>
      <c r="G29" s="71">
        <f t="shared" si="1"/>
        <v>0</v>
      </c>
      <c r="H29" s="71"/>
      <c r="I29" s="71"/>
      <c r="J29" s="71"/>
      <c r="K29" s="86"/>
      <c r="L29" s="86"/>
      <c r="M29" s="71">
        <f t="shared" si="2"/>
        <v>0</v>
      </c>
      <c r="N29" s="71"/>
      <c r="O29" s="71"/>
      <c r="P29" s="71"/>
      <c r="Q29" s="86"/>
      <c r="R29" s="86"/>
      <c r="S29" s="71">
        <f t="shared" si="3"/>
        <v>36</v>
      </c>
      <c r="T29" s="71">
        <f t="shared" si="6"/>
        <v>36</v>
      </c>
      <c r="U29" s="71">
        <v>2</v>
      </c>
      <c r="V29" s="71">
        <v>4</v>
      </c>
      <c r="W29" s="71"/>
      <c r="X29" s="86">
        <f>2+4</f>
        <v>6</v>
      </c>
      <c r="Y29" s="86">
        <v>30</v>
      </c>
      <c r="Z29" s="71">
        <f t="shared" si="7"/>
        <v>0</v>
      </c>
      <c r="AA29" s="71"/>
      <c r="AB29" s="71"/>
      <c r="AC29" s="71"/>
      <c r="AD29" s="82"/>
      <c r="AE29" s="92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</row>
    <row r="30" spans="1:45" s="2" customFormat="1" ht="12.75" customHeight="1">
      <c r="A30" s="77" t="s">
        <v>221</v>
      </c>
      <c r="B30" s="178" t="s">
        <v>202</v>
      </c>
      <c r="C30" s="178"/>
      <c r="D30" s="178"/>
      <c r="E30" s="71">
        <f t="shared" si="0"/>
        <v>36</v>
      </c>
      <c r="F30" s="71">
        <f t="shared" si="5"/>
        <v>0</v>
      </c>
      <c r="G30" s="71">
        <f t="shared" si="1"/>
        <v>0</v>
      </c>
      <c r="H30" s="71"/>
      <c r="I30" s="71"/>
      <c r="J30" s="71"/>
      <c r="K30" s="86"/>
      <c r="L30" s="86"/>
      <c r="M30" s="71">
        <f t="shared" si="2"/>
        <v>0</v>
      </c>
      <c r="N30" s="71"/>
      <c r="O30" s="71"/>
      <c r="P30" s="71"/>
      <c r="Q30" s="86"/>
      <c r="R30" s="86"/>
      <c r="S30" s="71">
        <f t="shared" si="3"/>
        <v>36</v>
      </c>
      <c r="T30" s="71">
        <f t="shared" si="6"/>
        <v>0</v>
      </c>
      <c r="U30" s="71"/>
      <c r="V30" s="71"/>
      <c r="W30" s="71"/>
      <c r="X30" s="86"/>
      <c r="Y30" s="86"/>
      <c r="Z30" s="71">
        <f t="shared" si="7"/>
        <v>36</v>
      </c>
      <c r="AA30" s="71">
        <v>2</v>
      </c>
      <c r="AB30" s="71">
        <v>4</v>
      </c>
      <c r="AC30" s="71"/>
      <c r="AD30" s="86">
        <f>2+4</f>
        <v>6</v>
      </c>
      <c r="AE30" s="86">
        <v>30</v>
      </c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</row>
    <row r="31" spans="1:45" s="68" customFormat="1" ht="12.75">
      <c r="A31" s="78" t="s">
        <v>36</v>
      </c>
      <c r="B31" s="179" t="s">
        <v>61</v>
      </c>
      <c r="C31" s="180"/>
      <c r="D31" s="181"/>
      <c r="E31" s="85"/>
      <c r="F31" s="91"/>
      <c r="G31" s="91"/>
      <c r="H31" s="91"/>
      <c r="I31" s="91"/>
      <c r="J31" s="91"/>
      <c r="K31" s="74"/>
      <c r="L31" s="74"/>
      <c r="M31" s="74"/>
      <c r="N31" s="74"/>
      <c r="O31" s="74"/>
      <c r="P31" s="74"/>
      <c r="Q31" s="74"/>
      <c r="R31" s="74"/>
      <c r="S31" s="71"/>
      <c r="T31" s="71"/>
      <c r="U31" s="71"/>
      <c r="V31" s="71"/>
      <c r="W31" s="71"/>
      <c r="X31" s="74"/>
      <c r="Y31" s="74"/>
      <c r="Z31" s="71"/>
      <c r="AA31" s="71"/>
      <c r="AB31" s="71"/>
      <c r="AC31" s="71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</row>
    <row r="32" spans="1:45" s="55" customFormat="1" ht="38.25">
      <c r="A32" s="70" t="s">
        <v>37</v>
      </c>
      <c r="B32" s="79" t="s">
        <v>110</v>
      </c>
      <c r="C32" s="70" t="s">
        <v>57</v>
      </c>
      <c r="D32" s="70"/>
      <c r="E32" s="82"/>
      <c r="F32" s="71"/>
      <c r="G32" s="71"/>
      <c r="H32" s="71"/>
      <c r="I32" s="71"/>
      <c r="J32" s="71"/>
      <c r="K32" s="82"/>
      <c r="L32" s="82"/>
      <c r="M32" s="82"/>
      <c r="N32" s="82"/>
      <c r="O32" s="82"/>
      <c r="P32" s="82"/>
      <c r="Q32" s="82"/>
      <c r="R32" s="82"/>
      <c r="S32" s="82"/>
      <c r="T32" s="87"/>
      <c r="U32" s="87"/>
      <c r="V32" s="87"/>
      <c r="W32" s="87"/>
      <c r="X32" s="82"/>
      <c r="Y32" s="82"/>
      <c r="Z32" s="87"/>
      <c r="AA32" s="87"/>
      <c r="AB32" s="87"/>
      <c r="AC32" s="87"/>
      <c r="AD32" s="82"/>
      <c r="AE32" s="82"/>
      <c r="AF32" s="82">
        <f>AG32+AJ32</f>
        <v>108</v>
      </c>
      <c r="AG32" s="82">
        <f>AH32+AI32</f>
        <v>108</v>
      </c>
      <c r="AH32" s="82">
        <v>8</v>
      </c>
      <c r="AI32" s="82">
        <v>100</v>
      </c>
      <c r="AJ32" s="82"/>
      <c r="AK32" s="82"/>
      <c r="AL32" s="82"/>
      <c r="AM32" s="82"/>
      <c r="AN32" s="82"/>
      <c r="AO32" s="82"/>
      <c r="AP32" s="82"/>
      <c r="AQ32" s="82"/>
      <c r="AR32" s="82"/>
      <c r="AS32" s="82"/>
    </row>
    <row r="33" spans="1:45" s="55" customFormat="1" ht="12.75">
      <c r="A33" s="70" t="s">
        <v>38</v>
      </c>
      <c r="B33" s="70" t="s">
        <v>108</v>
      </c>
      <c r="C33" s="70" t="s">
        <v>57</v>
      </c>
      <c r="D33" s="70"/>
      <c r="E33" s="82"/>
      <c r="F33" s="71"/>
      <c r="G33" s="71"/>
      <c r="H33" s="71"/>
      <c r="I33" s="71"/>
      <c r="J33" s="71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>
        <f>AG33+AJ33</f>
        <v>108</v>
      </c>
      <c r="AG33" s="82"/>
      <c r="AH33" s="82"/>
      <c r="AI33" s="82"/>
      <c r="AJ33" s="82">
        <f>AK33+AL33</f>
        <v>108</v>
      </c>
      <c r="AK33" s="82">
        <v>8</v>
      </c>
      <c r="AL33" s="82">
        <v>100</v>
      </c>
      <c r="AM33" s="82"/>
      <c r="AN33" s="82"/>
      <c r="AO33" s="82"/>
      <c r="AP33" s="82"/>
      <c r="AQ33" s="82"/>
      <c r="AR33" s="82"/>
      <c r="AS33" s="82"/>
    </row>
    <row r="34" spans="1:45" s="68" customFormat="1" ht="12.75">
      <c r="A34" s="73" t="s">
        <v>40</v>
      </c>
      <c r="B34" s="179" t="s">
        <v>62</v>
      </c>
      <c r="C34" s="180"/>
      <c r="D34" s="181"/>
      <c r="E34" s="85"/>
      <c r="F34" s="91"/>
      <c r="G34" s="91"/>
      <c r="H34" s="91"/>
      <c r="I34" s="91"/>
      <c r="J34" s="9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</row>
    <row r="35" spans="1:46" s="55" customFormat="1" ht="76.5">
      <c r="A35" s="70" t="s">
        <v>52</v>
      </c>
      <c r="B35" s="79" t="s">
        <v>41</v>
      </c>
      <c r="C35" s="70" t="s">
        <v>57</v>
      </c>
      <c r="D35" s="70"/>
      <c r="E35" s="82"/>
      <c r="F35" s="71">
        <f>G35+M35</f>
        <v>252</v>
      </c>
      <c r="G35" s="71">
        <f>K35+L35</f>
        <v>108</v>
      </c>
      <c r="H35" s="71"/>
      <c r="I35" s="71"/>
      <c r="J35" s="71"/>
      <c r="K35" s="82"/>
      <c r="L35" s="82">
        <f>3*36</f>
        <v>108</v>
      </c>
      <c r="M35" s="71">
        <f>Q35+R35</f>
        <v>144</v>
      </c>
      <c r="N35" s="71"/>
      <c r="O35" s="71"/>
      <c r="P35" s="71"/>
      <c r="Q35" s="82"/>
      <c r="R35" s="82">
        <f>4*36</f>
        <v>144</v>
      </c>
      <c r="S35" s="87">
        <f>T35+Z35</f>
        <v>900</v>
      </c>
      <c r="T35" s="71">
        <f>X35+Y35</f>
        <v>432</v>
      </c>
      <c r="U35" s="71"/>
      <c r="V35" s="71"/>
      <c r="W35" s="71"/>
      <c r="X35" s="82"/>
      <c r="Y35" s="82">
        <f>12*36</f>
        <v>432</v>
      </c>
      <c r="Z35" s="71">
        <f>AD35+AE35</f>
        <v>468</v>
      </c>
      <c r="AA35" s="71"/>
      <c r="AB35" s="71"/>
      <c r="AC35" s="71"/>
      <c r="AD35" s="82"/>
      <c r="AE35" s="82">
        <f>13*36</f>
        <v>468</v>
      </c>
      <c r="AF35" s="87">
        <f>AG35+AJ35</f>
        <v>1692</v>
      </c>
      <c r="AG35" s="71">
        <f>AH35+AI35</f>
        <v>828</v>
      </c>
      <c r="AH35" s="82"/>
      <c r="AI35" s="82">
        <f>23*36</f>
        <v>828</v>
      </c>
      <c r="AJ35" s="71">
        <f>AK35+AL35</f>
        <v>864</v>
      </c>
      <c r="AK35" s="82"/>
      <c r="AL35" s="82">
        <f>24*36</f>
        <v>864</v>
      </c>
      <c r="AM35" s="87">
        <f>AN35+AQ35</f>
        <v>2016</v>
      </c>
      <c r="AN35" s="71">
        <f>AO35+AP35</f>
        <v>1008</v>
      </c>
      <c r="AO35" s="82"/>
      <c r="AP35" s="82">
        <f>28*36</f>
        <v>1008</v>
      </c>
      <c r="AQ35" s="71">
        <f>AR35+AS35</f>
        <v>1008</v>
      </c>
      <c r="AR35" s="82"/>
      <c r="AS35" s="82">
        <f>28*36</f>
        <v>1008</v>
      </c>
      <c r="AT35" s="80">
        <f>AM35+AF35+S35+F35</f>
        <v>4860</v>
      </c>
    </row>
    <row r="36" spans="1:45" s="68" customFormat="1" ht="12.75">
      <c r="A36" s="73" t="s">
        <v>53</v>
      </c>
      <c r="B36" s="179" t="s">
        <v>63</v>
      </c>
      <c r="C36" s="180"/>
      <c r="D36" s="181"/>
      <c r="E36" s="85"/>
      <c r="F36" s="91"/>
      <c r="G36" s="91"/>
      <c r="H36" s="91"/>
      <c r="I36" s="91"/>
      <c r="J36" s="91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88"/>
      <c r="AN36" s="74"/>
      <c r="AO36" s="74"/>
      <c r="AP36" s="74"/>
      <c r="AQ36" s="74"/>
      <c r="AR36" s="74"/>
      <c r="AS36" s="74"/>
    </row>
    <row r="37" spans="1:45" s="55" customFormat="1" ht="12.75">
      <c r="A37" s="70" t="s">
        <v>45</v>
      </c>
      <c r="B37" s="175" t="s">
        <v>65</v>
      </c>
      <c r="C37" s="176"/>
      <c r="D37" s="177"/>
      <c r="E37" s="89"/>
      <c r="F37" s="71"/>
      <c r="G37" s="71"/>
      <c r="H37" s="71"/>
      <c r="I37" s="71"/>
      <c r="J37" s="71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7"/>
      <c r="AN37" s="82"/>
      <c r="AO37" s="82"/>
      <c r="AP37" s="82"/>
      <c r="AQ37" s="82"/>
      <c r="AR37" s="82"/>
      <c r="AS37" s="82"/>
    </row>
    <row r="38" spans="1:45" s="55" customFormat="1" ht="12.75">
      <c r="A38" s="70" t="s">
        <v>54</v>
      </c>
      <c r="B38" s="183" t="s">
        <v>91</v>
      </c>
      <c r="C38" s="183"/>
      <c r="D38" s="183"/>
      <c r="E38" s="82"/>
      <c r="F38" s="71"/>
      <c r="G38" s="71"/>
      <c r="H38" s="71"/>
      <c r="I38" s="71"/>
      <c r="J38" s="71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7">
        <f>AN38+AQ38</f>
        <v>108</v>
      </c>
      <c r="AN38" s="82"/>
      <c r="AO38" s="82"/>
      <c r="AP38" s="82"/>
      <c r="AQ38" s="82">
        <f>AR38+AS38</f>
        <v>108</v>
      </c>
      <c r="AR38" s="82">
        <v>8</v>
      </c>
      <c r="AS38" s="82">
        <v>100</v>
      </c>
    </row>
    <row r="39" spans="1:45" s="55" customFormat="1" ht="12.75">
      <c r="A39" s="70" t="s">
        <v>46</v>
      </c>
      <c r="B39" s="175" t="s">
        <v>66</v>
      </c>
      <c r="C39" s="176"/>
      <c r="D39" s="177"/>
      <c r="E39" s="89"/>
      <c r="F39" s="71"/>
      <c r="G39" s="71"/>
      <c r="H39" s="71"/>
      <c r="I39" s="71"/>
      <c r="J39" s="71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7"/>
      <c r="AN39" s="82"/>
      <c r="AO39" s="82"/>
      <c r="AP39" s="82"/>
      <c r="AQ39" s="82"/>
      <c r="AR39" s="82"/>
      <c r="AS39" s="82"/>
    </row>
    <row r="40" spans="1:45" s="55" customFormat="1" ht="89.25">
      <c r="A40" s="70" t="s">
        <v>47</v>
      </c>
      <c r="B40" s="79" t="s">
        <v>191</v>
      </c>
      <c r="C40" s="70" t="s">
        <v>114</v>
      </c>
      <c r="D40" s="70"/>
      <c r="E40" s="82"/>
      <c r="F40" s="71"/>
      <c r="G40" s="71"/>
      <c r="H40" s="71"/>
      <c r="I40" s="71"/>
      <c r="J40" s="71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7">
        <f>AN40+AQ40</f>
        <v>216</v>
      </c>
      <c r="AN40" s="82"/>
      <c r="AO40" s="82"/>
      <c r="AP40" s="82"/>
      <c r="AQ40" s="82">
        <f>AR40+AS40</f>
        <v>216</v>
      </c>
      <c r="AR40" s="82">
        <v>72</v>
      </c>
      <c r="AS40" s="82">
        <v>144</v>
      </c>
    </row>
    <row r="41" s="90" customFormat="1" ht="12.75">
      <c r="D41" s="90" t="s">
        <v>2</v>
      </c>
    </row>
    <row r="42" s="90" customFormat="1" ht="12.75"/>
    <row r="43" spans="3:45" s="90" customFormat="1" ht="12.75">
      <c r="C43" s="72" t="s">
        <v>192</v>
      </c>
      <c r="D43" s="72" t="s">
        <v>193</v>
      </c>
      <c r="E43" s="72"/>
      <c r="F43" s="72">
        <v>23</v>
      </c>
      <c r="G43" s="72">
        <v>13</v>
      </c>
      <c r="H43" s="72"/>
      <c r="I43" s="72"/>
      <c r="J43" s="72"/>
      <c r="K43" s="72"/>
      <c r="L43" s="72"/>
      <c r="M43" s="72">
        <v>10</v>
      </c>
      <c r="N43" s="72"/>
      <c r="O43" s="72"/>
      <c r="P43" s="72"/>
      <c r="Q43" s="72"/>
      <c r="R43" s="72"/>
      <c r="S43" s="72">
        <v>33</v>
      </c>
      <c r="T43" s="72">
        <v>13</v>
      </c>
      <c r="U43" s="72"/>
      <c r="V43" s="72"/>
      <c r="W43" s="72"/>
      <c r="X43" s="72"/>
      <c r="Y43" s="72"/>
      <c r="Z43" s="72">
        <v>20</v>
      </c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</row>
    <row r="44" spans="3:45" s="90" customFormat="1" ht="12.75">
      <c r="C44" s="72" t="s">
        <v>194</v>
      </c>
      <c r="D44" s="72" t="s">
        <v>193</v>
      </c>
      <c r="E44" s="72"/>
      <c r="F44" s="72">
        <v>38</v>
      </c>
      <c r="G44" s="72">
        <v>15</v>
      </c>
      <c r="H44" s="72"/>
      <c r="I44" s="72"/>
      <c r="J44" s="72"/>
      <c r="K44" s="72"/>
      <c r="L44" s="72"/>
      <c r="M44" s="72">
        <v>23</v>
      </c>
      <c r="N44" s="72"/>
      <c r="O44" s="72"/>
      <c r="P44" s="72"/>
      <c r="Q44" s="72"/>
      <c r="R44" s="72"/>
      <c r="S44" s="72">
        <v>39</v>
      </c>
      <c r="T44" s="72">
        <v>15</v>
      </c>
      <c r="U44" s="72"/>
      <c r="V44" s="72"/>
      <c r="W44" s="72"/>
      <c r="X44" s="72"/>
      <c r="Y44" s="72"/>
      <c r="Z44" s="72">
        <v>24</v>
      </c>
      <c r="AA44" s="72"/>
      <c r="AB44" s="72"/>
      <c r="AC44" s="72"/>
      <c r="AD44" s="72"/>
      <c r="AE44" s="72"/>
      <c r="AF44" s="72">
        <v>34</v>
      </c>
      <c r="AG44" s="72">
        <v>11</v>
      </c>
      <c r="AH44" s="72"/>
      <c r="AI44" s="72"/>
      <c r="AJ44" s="72">
        <v>23</v>
      </c>
      <c r="AK44" s="72"/>
      <c r="AL44" s="72"/>
      <c r="AM44" s="72">
        <v>38</v>
      </c>
      <c r="AN44" s="72">
        <v>17</v>
      </c>
      <c r="AO44" s="72"/>
      <c r="AP44" s="72"/>
      <c r="AQ44" s="72">
        <v>21</v>
      </c>
      <c r="AR44" s="72"/>
      <c r="AS44" s="72"/>
    </row>
    <row r="45" spans="3:45" s="90" customFormat="1" ht="12.75">
      <c r="C45" s="72" t="s">
        <v>195</v>
      </c>
      <c r="D45" s="72" t="s">
        <v>193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v>3</v>
      </c>
      <c r="AG45" s="72">
        <v>3</v>
      </c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</row>
    <row r="46" spans="3:45" s="90" customFormat="1" ht="12.75">
      <c r="C46" s="72" t="s">
        <v>196</v>
      </c>
      <c r="D46" s="72" t="s">
        <v>193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>
        <v>3</v>
      </c>
      <c r="AG46" s="72"/>
      <c r="AH46" s="72"/>
      <c r="AI46" s="72"/>
      <c r="AJ46" s="72">
        <v>3</v>
      </c>
      <c r="AK46" s="72"/>
      <c r="AL46" s="72"/>
      <c r="AM46" s="72"/>
      <c r="AN46" s="72"/>
      <c r="AO46" s="72"/>
      <c r="AP46" s="72"/>
      <c r="AQ46" s="72"/>
      <c r="AR46" s="72"/>
      <c r="AS46" s="72"/>
    </row>
    <row r="47" spans="3:45" s="90" customFormat="1" ht="12.75">
      <c r="C47" s="72" t="s">
        <v>117</v>
      </c>
      <c r="D47" s="72" t="s">
        <v>193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>
        <v>6</v>
      </c>
      <c r="AN47" s="72">
        <v>2</v>
      </c>
      <c r="AO47" s="72"/>
      <c r="AP47" s="72"/>
      <c r="AQ47" s="72">
        <v>4</v>
      </c>
      <c r="AR47" s="72"/>
      <c r="AS47" s="72"/>
    </row>
    <row r="48" spans="3:45" s="90" customFormat="1" ht="12.75">
      <c r="C48" s="72" t="s">
        <v>118</v>
      </c>
      <c r="D48" s="72" t="s">
        <v>193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</row>
    <row r="49" spans="3:45" s="90" customFormat="1" ht="12.75">
      <c r="C49" s="72" t="s">
        <v>116</v>
      </c>
      <c r="D49" s="72" t="s">
        <v>193</v>
      </c>
      <c r="E49" s="72"/>
      <c r="F49" s="72">
        <v>2</v>
      </c>
      <c r="G49" s="72"/>
      <c r="H49" s="72"/>
      <c r="I49" s="72"/>
      <c r="J49" s="72"/>
      <c r="K49" s="72"/>
      <c r="L49" s="72"/>
      <c r="M49" s="72">
        <v>2</v>
      </c>
      <c r="N49" s="72"/>
      <c r="O49" s="72"/>
      <c r="P49" s="72"/>
      <c r="Q49" s="72"/>
      <c r="R49" s="72"/>
      <c r="S49" s="72">
        <v>1</v>
      </c>
      <c r="T49" s="72"/>
      <c r="U49" s="72"/>
      <c r="V49" s="72"/>
      <c r="W49" s="72"/>
      <c r="X49" s="72"/>
      <c r="Y49" s="72"/>
      <c r="Z49" s="72">
        <v>1</v>
      </c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</row>
    <row r="51" spans="2:46" ht="12.75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</row>
  </sheetData>
  <sheetProtection/>
  <mergeCells count="45">
    <mergeCell ref="B38:D38"/>
    <mergeCell ref="B39:D39"/>
    <mergeCell ref="B29:D29"/>
    <mergeCell ref="B30:D30"/>
    <mergeCell ref="B31:D31"/>
    <mergeCell ref="B34:D34"/>
    <mergeCell ref="B36:D36"/>
    <mergeCell ref="B37:D37"/>
    <mergeCell ref="A24:A25"/>
    <mergeCell ref="B24:D24"/>
    <mergeCell ref="B25:D25"/>
    <mergeCell ref="B26:D26"/>
    <mergeCell ref="B27:D27"/>
    <mergeCell ref="B28:D28"/>
    <mergeCell ref="A20:A21"/>
    <mergeCell ref="B20:D20"/>
    <mergeCell ref="B21:D21"/>
    <mergeCell ref="A22:A23"/>
    <mergeCell ref="B22:D22"/>
    <mergeCell ref="B23:D23"/>
    <mergeCell ref="B14:D14"/>
    <mergeCell ref="B15:D15"/>
    <mergeCell ref="B16:D16"/>
    <mergeCell ref="B17:D17"/>
    <mergeCell ref="A18:A19"/>
    <mergeCell ref="B18:D18"/>
    <mergeCell ref="B19:D19"/>
    <mergeCell ref="B8:D8"/>
    <mergeCell ref="B9:D9"/>
    <mergeCell ref="B10:D10"/>
    <mergeCell ref="B11:D11"/>
    <mergeCell ref="B12:D12"/>
    <mergeCell ref="B13:D13"/>
    <mergeCell ref="AN3:AP3"/>
    <mergeCell ref="AQ3:AS3"/>
    <mergeCell ref="B4:D4"/>
    <mergeCell ref="B5:D5"/>
    <mergeCell ref="B6:D6"/>
    <mergeCell ref="B7:D7"/>
    <mergeCell ref="G3:L3"/>
    <mergeCell ref="M3:R3"/>
    <mergeCell ref="T3:Y3"/>
    <mergeCell ref="Z3:AE3"/>
    <mergeCell ref="AG3:AI3"/>
    <mergeCell ref="AJ3:AL3"/>
  </mergeCells>
  <printOptions/>
  <pageMargins left="0.11811023622047245" right="0.11811023622047245" top="0.15748031496062992" bottom="0.1968503937007874" header="0.11811023622047245" footer="0.11811023622047245"/>
  <pageSetup fitToWidth="2" fitToHeight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Image</dc:subject>
  <dc:creator>3rdUser</dc:creator>
  <cp:keywords/>
  <dc:description/>
  <cp:lastModifiedBy>userA</cp:lastModifiedBy>
  <cp:lastPrinted>2019-11-14T15:27:14Z</cp:lastPrinted>
  <dcterms:created xsi:type="dcterms:W3CDTF">2016-06-20T10:27:48Z</dcterms:created>
  <dcterms:modified xsi:type="dcterms:W3CDTF">2019-11-14T15:27:32Z</dcterms:modified>
  <cp:category/>
  <cp:version/>
  <cp:contentType/>
  <cp:contentStatus/>
</cp:coreProperties>
</file>