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 defaultThemeVersion="166925"/>
  <xr:revisionPtr revIDLastSave="0" documentId="11_5F88DD9CF73A3C9C93B3EA67992ABD85C57EDD2E" xr6:coauthVersionLast="45" xr6:coauthVersionMax="45" xr10:uidLastSave="{00000000-0000-0000-0000-000000000000}"/>
  <bookViews>
    <workbookView xWindow="0" yWindow="0" windowWidth="16384" windowHeight="8192" firstSheet="5" activeTab="2" xr2:uid="{00000000-000D-0000-FFFF-FFFF00000000}"/>
  </bookViews>
  <sheets>
    <sheet name="Титул (очное)" sheetId="1" r:id="rId1"/>
    <sheet name="план (очное)" sheetId="2" r:id="rId2"/>
    <sheet name="план по сем (очное)" sheetId="3" r:id="rId3"/>
    <sheet name="План (курсы) (очное)" sheetId="4" r:id="rId4"/>
    <sheet name="Компетенции (2)" sheetId="5" r:id="rId5"/>
    <sheet name="Расшифровка компетенций (02)" sheetId="6" r:id="rId6"/>
    <sheet name="план по сем с час. (очное)" sheetId="7" r:id="rId7"/>
  </sheets>
  <definedNames>
    <definedName name="_xlnm.Print_Area" localSheetId="4">'Компетенции (2)'!$A$1:$W$37</definedName>
    <definedName name="_xlnm.Print_Area" localSheetId="3">'План (курсы) (очное)'!$A$1:$AH$70</definedName>
    <definedName name="_xlnm.Print_Area" localSheetId="0">'Титул (очное)'!$A$1:$D$31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I40" i="7" l="1"/>
  <c r="AE40" i="7"/>
  <c r="F40" i="7"/>
  <c r="AE39" i="7"/>
  <c r="AI38" i="7"/>
  <c r="AE38" i="7"/>
  <c r="F38" i="7"/>
  <c r="AE37" i="7"/>
  <c r="AE36" i="7"/>
  <c r="AK35" i="7"/>
  <c r="AI35" i="7"/>
  <c r="AH35" i="7"/>
  <c r="AF35" i="7"/>
  <c r="AE35" i="7"/>
  <c r="AD35" i="7"/>
  <c r="Y35" i="7"/>
  <c r="X35" i="7"/>
  <c r="S35" i="7"/>
  <c r="R35" i="7"/>
  <c r="Q35" i="7"/>
  <c r="L35" i="7"/>
  <c r="K35" i="7"/>
  <c r="F35" i="7"/>
  <c r="E35" i="7"/>
  <c r="AL35" i="7" s="1"/>
  <c r="AF33" i="7"/>
  <c r="Y32" i="7"/>
  <c r="AC30" i="7"/>
  <c r="Y30" i="7"/>
  <c r="R30" i="7"/>
  <c r="E30" i="7"/>
  <c r="W29" i="7"/>
  <c r="S29" i="7"/>
  <c r="R29" i="7"/>
  <c r="E29" i="7"/>
  <c r="P28" i="7"/>
  <c r="L28" i="7"/>
  <c r="E28" i="7"/>
  <c r="J27" i="7"/>
  <c r="F27" i="7"/>
  <c r="E27" i="7"/>
  <c r="AC25" i="7"/>
  <c r="Y25" i="7"/>
  <c r="R25" i="7"/>
  <c r="E25" i="7"/>
  <c r="AC24" i="7"/>
  <c r="Y24" i="7"/>
  <c r="R24" i="7"/>
  <c r="E24" i="7"/>
  <c r="W23" i="7"/>
  <c r="S23" i="7"/>
  <c r="E23" i="7"/>
  <c r="W22" i="7"/>
  <c r="S22" i="7"/>
  <c r="E22" i="7"/>
  <c r="P21" i="7"/>
  <c r="L21" i="7"/>
  <c r="E21" i="7"/>
  <c r="P20" i="7"/>
  <c r="L20" i="7"/>
  <c r="E20" i="7"/>
  <c r="J19" i="7"/>
  <c r="F19" i="7"/>
  <c r="E19" i="7"/>
  <c r="J18" i="7"/>
  <c r="F18" i="7"/>
  <c r="E18" i="7"/>
  <c r="AC16" i="7"/>
  <c r="Y16" i="7"/>
  <c r="R16" i="7"/>
  <c r="W15" i="7"/>
  <c r="S15" i="7"/>
  <c r="R15" i="7"/>
  <c r="P15" i="7"/>
  <c r="L15" i="7"/>
  <c r="E15" i="7"/>
  <c r="AC14" i="7"/>
  <c r="Y14" i="7"/>
  <c r="R14" i="7"/>
  <c r="E14" i="7"/>
  <c r="AC13" i="7"/>
  <c r="Y13" i="7"/>
  <c r="W13" i="7"/>
  <c r="E13" i="7"/>
  <c r="W12" i="7"/>
  <c r="R12" i="7"/>
  <c r="P12" i="7"/>
  <c r="L12" i="7"/>
  <c r="E12" i="7"/>
  <c r="W11" i="7"/>
  <c r="S11" i="7"/>
  <c r="R11" i="7"/>
  <c r="P11" i="7"/>
  <c r="L11" i="7"/>
  <c r="E11" i="7"/>
  <c r="AC10" i="7"/>
  <c r="Y10" i="7"/>
  <c r="W10" i="7"/>
  <c r="R10" i="7"/>
  <c r="P10" i="7"/>
  <c r="L10" i="7"/>
  <c r="J10" i="7"/>
  <c r="F10" i="7"/>
  <c r="E10" i="7"/>
  <c r="P7" i="7"/>
  <c r="L7" i="7"/>
  <c r="J7" i="7"/>
  <c r="F7" i="7"/>
  <c r="E7" i="7"/>
  <c r="P6" i="7"/>
  <c r="L6" i="7"/>
  <c r="J6" i="7"/>
  <c r="F6" i="7"/>
  <c r="E6" i="7"/>
  <c r="AH59" i="4"/>
  <c r="AG59" i="4"/>
  <c r="AA59" i="4"/>
  <c r="U59" i="4"/>
  <c r="O59" i="4"/>
  <c r="G59" i="4"/>
  <c r="G58" i="4"/>
  <c r="AH56" i="4"/>
  <c r="AG56" i="4"/>
  <c r="AA56" i="4"/>
  <c r="U56" i="4"/>
  <c r="O56" i="4"/>
  <c r="G56" i="4"/>
  <c r="G55" i="4"/>
  <c r="G54" i="4"/>
  <c r="G53" i="4"/>
  <c r="AH50" i="4"/>
  <c r="AG50" i="4"/>
  <c r="AA50" i="4"/>
  <c r="U50" i="4"/>
  <c r="O49" i="4"/>
  <c r="O50" i="4" s="1"/>
  <c r="G50" i="4" s="1"/>
  <c r="G49" i="4"/>
  <c r="AH45" i="4"/>
  <c r="AG45" i="4"/>
  <c r="AA45" i="4"/>
  <c r="U45" i="4"/>
  <c r="O45" i="4"/>
  <c r="G45" i="4"/>
  <c r="G43" i="4"/>
  <c r="AG39" i="4"/>
  <c r="AF39" i="4"/>
  <c r="AE39" i="4"/>
  <c r="AD39" i="4"/>
  <c r="AC39" i="4"/>
  <c r="AB39" i="4"/>
  <c r="AA39" i="4"/>
  <c r="Z39" i="4"/>
  <c r="U39" i="4"/>
  <c r="T39" i="4"/>
  <c r="O39" i="4"/>
  <c r="AH39" i="4" s="1"/>
  <c r="M39" i="4"/>
  <c r="H38" i="4"/>
  <c r="G38" i="4"/>
  <c r="H37" i="4"/>
  <c r="G37" i="4"/>
  <c r="H36" i="4"/>
  <c r="G36" i="4"/>
  <c r="H35" i="4"/>
  <c r="G35" i="4"/>
  <c r="H33" i="4"/>
  <c r="G33" i="4"/>
  <c r="W32" i="4"/>
  <c r="J32" i="4"/>
  <c r="H32" i="4"/>
  <c r="G32" i="4"/>
  <c r="H31" i="4"/>
  <c r="G31" i="4"/>
  <c r="W30" i="4"/>
  <c r="J30" i="4"/>
  <c r="H30" i="4"/>
  <c r="G30" i="4"/>
  <c r="H29" i="4"/>
  <c r="G29" i="4"/>
  <c r="Q28" i="4"/>
  <c r="J28" i="4"/>
  <c r="H28" i="4"/>
  <c r="G28" i="4"/>
  <c r="H27" i="4"/>
  <c r="G27" i="4"/>
  <c r="Q26" i="4"/>
  <c r="Q39" i="4" s="1"/>
  <c r="J26" i="4"/>
  <c r="H26" i="4"/>
  <c r="G26" i="4"/>
  <c r="W25" i="4"/>
  <c r="J25" i="4"/>
  <c r="H25" i="4"/>
  <c r="G25" i="4"/>
  <c r="W24" i="4"/>
  <c r="J24" i="4"/>
  <c r="H24" i="4"/>
  <c r="G24" i="4"/>
  <c r="Y23" i="4"/>
  <c r="X23" i="4"/>
  <c r="W23" i="4"/>
  <c r="W39" i="4" s="1"/>
  <c r="V23" i="4"/>
  <c r="L23" i="4"/>
  <c r="K23" i="4"/>
  <c r="J23" i="4"/>
  <c r="I23" i="4"/>
  <c r="H23" i="4"/>
  <c r="G23" i="4"/>
  <c r="J22" i="4"/>
  <c r="H22" i="4"/>
  <c r="G22" i="4"/>
  <c r="Y21" i="4"/>
  <c r="Y39" i="4" s="1"/>
  <c r="X21" i="4"/>
  <c r="V21" i="4"/>
  <c r="L21" i="4"/>
  <c r="K21" i="4"/>
  <c r="I21" i="4"/>
  <c r="H21" i="4"/>
  <c r="G21" i="4"/>
  <c r="L20" i="4"/>
  <c r="K20" i="4"/>
  <c r="J20" i="4"/>
  <c r="I20" i="4"/>
  <c r="H20" i="4"/>
  <c r="G20" i="4"/>
  <c r="L19" i="4"/>
  <c r="K19" i="4"/>
  <c r="J19" i="4"/>
  <c r="I19" i="4"/>
  <c r="H19" i="4"/>
  <c r="G19" i="4"/>
  <c r="AH18" i="4"/>
  <c r="X18" i="4"/>
  <c r="X39" i="4" s="1"/>
  <c r="V18" i="4"/>
  <c r="V39" i="4" s="1"/>
  <c r="R18" i="4"/>
  <c r="P18" i="4"/>
  <c r="L18" i="4"/>
  <c r="K18" i="4"/>
  <c r="J18" i="4"/>
  <c r="I18" i="4"/>
  <c r="H18" i="4"/>
  <c r="G18" i="4"/>
  <c r="AH15" i="4"/>
  <c r="R15" i="4"/>
  <c r="P15" i="4"/>
  <c r="P39" i="4" s="1"/>
  <c r="I39" i="4" s="1"/>
  <c r="K15" i="4"/>
  <c r="J15" i="4"/>
  <c r="I15" i="4"/>
  <c r="H15" i="4"/>
  <c r="G15" i="4"/>
  <c r="AH14" i="4"/>
  <c r="S14" i="4"/>
  <c r="S39" i="4" s="1"/>
  <c r="L39" i="4" s="1"/>
  <c r="R14" i="4"/>
  <c r="R39" i="4" s="1"/>
  <c r="K39" i="4" s="1"/>
  <c r="L14" i="4"/>
  <c r="K14" i="4"/>
  <c r="I14" i="4"/>
  <c r="H14" i="4"/>
  <c r="H39" i="4" s="1"/>
  <c r="G14" i="4"/>
  <c r="G39" i="4" s="1"/>
  <c r="O10" i="4"/>
  <c r="AH10" i="4" s="1"/>
  <c r="AG9" i="4"/>
  <c r="AG10" i="4" s="1"/>
  <c r="AA9" i="4"/>
  <c r="AA10" i="4" s="1"/>
  <c r="U9" i="4"/>
  <c r="U10" i="4" s="1"/>
  <c r="O9" i="4"/>
  <c r="AH9" i="4" s="1"/>
  <c r="G9" i="4"/>
  <c r="G10" i="4" s="1"/>
  <c r="W40" i="3"/>
  <c r="S40" i="3"/>
  <c r="F40" i="3"/>
  <c r="S39" i="3"/>
  <c r="W38" i="3"/>
  <c r="S38" i="3"/>
  <c r="F38" i="3"/>
  <c r="S37" i="3"/>
  <c r="S36" i="3"/>
  <c r="Y35" i="3"/>
  <c r="W35" i="3"/>
  <c r="V35" i="3"/>
  <c r="T35" i="3"/>
  <c r="S35" i="3"/>
  <c r="R35" i="3"/>
  <c r="P35" i="3"/>
  <c r="O35" i="3"/>
  <c r="M35" i="3"/>
  <c r="L35" i="3"/>
  <c r="K35" i="3"/>
  <c r="I35" i="3"/>
  <c r="H35" i="3"/>
  <c r="F35" i="3"/>
  <c r="E35" i="3"/>
  <c r="Z35" i="3" s="1"/>
  <c r="T33" i="3"/>
  <c r="P32" i="3"/>
  <c r="Q30" i="3"/>
  <c r="P30" i="3"/>
  <c r="L30" i="3"/>
  <c r="I30" i="3"/>
  <c r="F30" i="3"/>
  <c r="E30" i="3"/>
  <c r="N29" i="3"/>
  <c r="M29" i="3"/>
  <c r="L29" i="3"/>
  <c r="I29" i="3"/>
  <c r="F29" i="3"/>
  <c r="E29" i="3"/>
  <c r="J28" i="3"/>
  <c r="I28" i="3"/>
  <c r="E28" i="3"/>
  <c r="G27" i="3"/>
  <c r="F27" i="3"/>
  <c r="E27" i="3"/>
  <c r="Q25" i="3"/>
  <c r="P25" i="3"/>
  <c r="L25" i="3"/>
  <c r="I25" i="3"/>
  <c r="F25" i="3"/>
  <c r="E25" i="3"/>
  <c r="Q24" i="3"/>
  <c r="P24" i="3"/>
  <c r="L24" i="3"/>
  <c r="I24" i="3"/>
  <c r="F24" i="3"/>
  <c r="E24" i="3"/>
  <c r="N23" i="3"/>
  <c r="M23" i="3"/>
  <c r="F23" i="3"/>
  <c r="E23" i="3"/>
  <c r="N22" i="3"/>
  <c r="M22" i="3"/>
  <c r="F22" i="3"/>
  <c r="E22" i="3"/>
  <c r="J21" i="3"/>
  <c r="I21" i="3"/>
  <c r="E21" i="3"/>
  <c r="J20" i="3"/>
  <c r="I20" i="3"/>
  <c r="E20" i="3"/>
  <c r="L19" i="3"/>
  <c r="I19" i="3"/>
  <c r="G19" i="3"/>
  <c r="F19" i="3"/>
  <c r="E19" i="3"/>
  <c r="L18" i="3"/>
  <c r="I18" i="3"/>
  <c r="G18" i="3"/>
  <c r="F18" i="3"/>
  <c r="E18" i="3"/>
  <c r="Q16" i="3"/>
  <c r="P16" i="3"/>
  <c r="M16" i="3"/>
  <c r="L16" i="3"/>
  <c r="I16" i="3"/>
  <c r="F16" i="3"/>
  <c r="E16" i="3"/>
  <c r="N15" i="3"/>
  <c r="M15" i="3"/>
  <c r="L15" i="3"/>
  <c r="J15" i="3"/>
  <c r="I15" i="3"/>
  <c r="F15" i="3"/>
  <c r="E15" i="3"/>
  <c r="Q14" i="3"/>
  <c r="M14" i="3"/>
  <c r="L14" i="3"/>
  <c r="I14" i="3"/>
  <c r="F14" i="3"/>
  <c r="E14" i="3"/>
  <c r="N13" i="3"/>
  <c r="F13" i="3"/>
  <c r="E13" i="3"/>
  <c r="N12" i="3"/>
  <c r="L12" i="3"/>
  <c r="J12" i="3"/>
  <c r="I12" i="3"/>
  <c r="F12" i="3"/>
  <c r="E12" i="3"/>
  <c r="N11" i="3"/>
  <c r="M11" i="3"/>
  <c r="L11" i="3"/>
  <c r="J11" i="3"/>
  <c r="I11" i="3"/>
  <c r="E11" i="3"/>
  <c r="Q10" i="3"/>
  <c r="N10" i="3"/>
  <c r="L10" i="3"/>
  <c r="J10" i="3"/>
  <c r="I10" i="3"/>
  <c r="G10" i="3"/>
  <c r="F10" i="3"/>
  <c r="E10" i="3"/>
  <c r="L9" i="3"/>
  <c r="I9" i="3"/>
  <c r="F9" i="3"/>
  <c r="E9" i="3"/>
  <c r="L8" i="3"/>
  <c r="I8" i="3"/>
  <c r="F8" i="3"/>
  <c r="E8" i="3"/>
  <c r="P7" i="3"/>
  <c r="M7" i="3"/>
  <c r="L7" i="3"/>
  <c r="J7" i="3"/>
  <c r="I7" i="3"/>
  <c r="G7" i="3"/>
  <c r="F7" i="3"/>
  <c r="E7" i="3"/>
  <c r="P6" i="3"/>
  <c r="M6" i="3"/>
  <c r="L6" i="3"/>
  <c r="J6" i="3"/>
  <c r="I6" i="3"/>
  <c r="G6" i="3"/>
  <c r="F6" i="3"/>
  <c r="E6" i="3"/>
  <c r="L5" i="3"/>
  <c r="AN62" i="2"/>
  <c r="AH62" i="2"/>
  <c r="AB62" i="2"/>
  <c r="V62" i="2"/>
  <c r="P62" i="2"/>
  <c r="AN57" i="2"/>
  <c r="AH57" i="2"/>
  <c r="AB57" i="2"/>
  <c r="V57" i="2"/>
  <c r="P57" i="2"/>
  <c r="AN49" i="2"/>
  <c r="AH49" i="2"/>
  <c r="AB49" i="2"/>
  <c r="V49" i="2"/>
  <c r="P49" i="2"/>
  <c r="P48" i="2"/>
  <c r="AN44" i="2"/>
  <c r="AH44" i="2"/>
  <c r="AB44" i="2"/>
  <c r="V44" i="2"/>
  <c r="P44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P38" i="2"/>
  <c r="AN37" i="2"/>
  <c r="AN36" i="2"/>
  <c r="AN35" i="2"/>
  <c r="AN34" i="2"/>
  <c r="AN32" i="2"/>
  <c r="AN31" i="2"/>
  <c r="AN30" i="2"/>
  <c r="AN29" i="2"/>
  <c r="AN28" i="2"/>
  <c r="AN27" i="2"/>
  <c r="AN26" i="2"/>
  <c r="AN25" i="2"/>
  <c r="AN23" i="2"/>
  <c r="AN22" i="2"/>
  <c r="AN21" i="2"/>
  <c r="AN20" i="2"/>
  <c r="AN19" i="2"/>
  <c r="AN18" i="2"/>
  <c r="AN17" i="2"/>
  <c r="AN14" i="2"/>
  <c r="AN13" i="2"/>
  <c r="AN38" i="2" s="1"/>
  <c r="AA10" i="2"/>
  <c r="Z10" i="2"/>
  <c r="Y10" i="2"/>
  <c r="X10" i="2"/>
  <c r="W10" i="2"/>
  <c r="U10" i="2"/>
  <c r="T10" i="2"/>
  <c r="S10" i="2"/>
  <c r="R10" i="2"/>
  <c r="Q10" i="2"/>
  <c r="AN9" i="2"/>
  <c r="AN10" i="2" s="1"/>
  <c r="AH9" i="2"/>
  <c r="AH10" i="2" s="1"/>
  <c r="AB9" i="2"/>
  <c r="AB10" i="2" s="1"/>
  <c r="V9" i="2"/>
  <c r="V10" i="2" s="1"/>
  <c r="P9" i="2"/>
  <c r="P10" i="2" s="1"/>
  <c r="J39" i="4" l="1"/>
</calcChain>
</file>

<file path=xl/sharedStrings.xml><?xml version="1.0" encoding="utf-8"?>
<sst xmlns="http://schemas.openxmlformats.org/spreadsheetml/2006/main" count="1090" uniqueCount="267">
  <si>
    <t>МИНИСТЕРСТВО ПРОСВЕЩЕНИЯ РОССИЙСКОЙ ФЕДЕРАЦИИ</t>
  </si>
  <si>
    <t>ФЕДЕРАЛЬНОЕ ГОСУДАРСТВЕННОЕ БЮДЖЕТНОЕ НАУЧНОЕ УЧРЕЖДЕНИЕ</t>
  </si>
  <si>
    <t xml:space="preserve"> «ИНСТИТУТ СТРАТЕГИИ РАЗВИТИЯ ОБРАЗОВАНИЯ РОССИЙСКОЙ АКАДЕМИИ ОБРАЗОВАНИЯ»
</t>
  </si>
  <si>
    <t>«УТВЕРЖДАЮ»</t>
  </si>
  <si>
    <t xml:space="preserve">Директор ФГБНУ  «Институт стратегии развития образования </t>
  </si>
  <si>
    <t>Российской академии образования»</t>
  </si>
  <si>
    <t>_______________________С.В. Иванова</t>
  </si>
  <si>
    <t>«____« _______________2018 г.</t>
  </si>
  <si>
    <t>УЧЕБНЫЙ ПЛАН</t>
  </si>
  <si>
    <t>«Утверждаю«</t>
  </si>
  <si>
    <t>С.В. Иванова</t>
  </si>
  <si>
    <t>ПОДГОТОВКИ КАДРОВ ВЫСШЕЙ КВАЛИФИКАЦИИ</t>
  </si>
  <si>
    <t xml:space="preserve">НАПРАВЛЕНИЕ ПОДГОТОВКИ </t>
  </si>
  <si>
    <t>44.06.01 Образование и педагогические науки</t>
  </si>
  <si>
    <t>«___«____________</t>
  </si>
  <si>
    <t>НАПРАВЛЕННОСТЬ</t>
  </si>
  <si>
    <t>Теория и методика обучения и воспитания (информатика)</t>
  </si>
  <si>
    <t>КВАЛИФИКАЦИЯ:</t>
  </si>
  <si>
    <t xml:space="preserve"> Исследователь. Преподаватель-исследователь.</t>
  </si>
  <si>
    <t>Виды деятельности:</t>
  </si>
  <si>
    <t>научно-исследовательская деятельность в области образования;</t>
  </si>
  <si>
    <t xml:space="preserve"> преподавательская деятельность по образовательным программам высшего образования.</t>
  </si>
  <si>
    <r>
      <rPr>
        <sz val="14"/>
        <rFont val="Times New Roman"/>
        <family val="1"/>
        <charset val="204"/>
      </rPr>
      <t xml:space="preserve">ФОРМА ОБУЧЕНИЯ: </t>
    </r>
    <r>
      <rPr>
        <b/>
        <sz val="14"/>
        <rFont val="Times New Roman"/>
        <family val="1"/>
        <charset val="204"/>
      </rPr>
      <t>очная</t>
    </r>
  </si>
  <si>
    <r>
      <rPr>
        <sz val="14"/>
        <rFont val="Times New Roman"/>
        <family val="1"/>
        <charset val="204"/>
      </rPr>
      <t xml:space="preserve">СРОК ОБУЧЕНИЯ: </t>
    </r>
    <r>
      <rPr>
        <b/>
        <sz val="14"/>
        <rFont val="Times New Roman"/>
        <family val="1"/>
        <charset val="204"/>
      </rPr>
      <t>3 года</t>
    </r>
  </si>
  <si>
    <r>
      <rPr>
        <sz val="14"/>
        <rFont val="Times New Roman"/>
        <family val="1"/>
        <charset val="204"/>
      </rPr>
      <t xml:space="preserve">ГОД НАЧАЛА ПОДГОТОВКИ: </t>
    </r>
    <r>
      <rPr>
        <b/>
        <sz val="14"/>
        <rFont val="Times New Roman"/>
        <family val="1"/>
        <charset val="204"/>
      </rPr>
      <t>2019</t>
    </r>
  </si>
  <si>
    <t>Федеральный государственный образовательный стандарт высшего образования</t>
  </si>
  <si>
    <t xml:space="preserve"> (утв. приказом Министерства образования и науки РФ от 30 июля 2014 г. № 902)</t>
  </si>
  <si>
    <t>СОГЛАСОВАНО:</t>
  </si>
  <si>
    <t>Заместитель директора по образовательной деятельности                                                                                                                                                    И.М. Логвинова</t>
  </si>
  <si>
    <t>Начальник управления подготовки научно-педагогических кадров высшей квалификации                                                                                            М.Г. Победоносцева</t>
  </si>
  <si>
    <t>Заведующий сектором учебно-методической работы                                                                                                                                                            С.А. Оборотова</t>
  </si>
  <si>
    <t>Заместитель заведующего кафедрой по глобальному образованию                                                                                                                                     Ю.Г. Куровская</t>
  </si>
  <si>
    <t xml:space="preserve">Учебный план "Теория и методика обучения и воспитания (информатика)" </t>
  </si>
  <si>
    <t>очная форма обучения. год начала подготовки 2019</t>
  </si>
  <si>
    <t>Индекс</t>
  </si>
  <si>
    <t>Наименование</t>
  </si>
  <si>
    <t>Формы контроля</t>
  </si>
  <si>
    <t>Всего часов</t>
  </si>
  <si>
    <t>ЗЕТ</t>
  </si>
  <si>
    <t>Распределение по курсам</t>
  </si>
  <si>
    <t>Часов в ЗЕТ</t>
  </si>
  <si>
    <t>ЗЕТ в нед.</t>
  </si>
  <si>
    <t>По ЗЕТ</t>
  </si>
  <si>
    <t>По плану</t>
  </si>
  <si>
    <t>в том числе</t>
  </si>
  <si>
    <t>Экспе
ртное</t>
  </si>
  <si>
    <t>Факт</t>
  </si>
  <si>
    <t>Курс 1</t>
  </si>
  <si>
    <t>Курс 2</t>
  </si>
  <si>
    <t>Курс 3</t>
  </si>
  <si>
    <t>Курс 4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</si>
  <si>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</si>
  <si>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</si>
  <si>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</si>
  <si>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</si>
  <si>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</si>
  <si>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</si>
  <si>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Часов</t>
  </si>
  <si>
    <t>Лек</t>
  </si>
  <si>
    <t>Лаб</t>
  </si>
  <si>
    <t>Пр</t>
  </si>
  <si>
    <t>Итого</t>
  </si>
  <si>
    <t>Итого на подготовку аспиранта (без факультативов)</t>
  </si>
  <si>
    <t>Б1</t>
  </si>
  <si>
    <t>Блок I Дисциплины (модули)</t>
  </si>
  <si>
    <t>Б1. Б</t>
  </si>
  <si>
    <t>Б1.Б.1</t>
  </si>
  <si>
    <t>Иностранный язык</t>
  </si>
  <si>
    <t>Б1.Б.2</t>
  </si>
  <si>
    <t>История и философия науки</t>
  </si>
  <si>
    <t>Б1.В</t>
  </si>
  <si>
    <t>Вариативная часть</t>
  </si>
  <si>
    <t>Б1.В.ОД</t>
  </si>
  <si>
    <t>Обязательные дисциплины</t>
  </si>
  <si>
    <t>Б1.В.ОД.1</t>
  </si>
  <si>
    <t>Б1.В.ОД.2</t>
  </si>
  <si>
    <t>Методология педагогического исследования</t>
  </si>
  <si>
    <t>Б1.В.ОД.3</t>
  </si>
  <si>
    <t>Методы и модели педагогического исследования</t>
  </si>
  <si>
    <t>Б1.В.ОД.4</t>
  </si>
  <si>
    <t>Педагогика и психология высшей школы</t>
  </si>
  <si>
    <t>Б1.В.ОД.5</t>
  </si>
  <si>
    <t>Информационные технологии в профессиональной деятельности</t>
  </si>
  <si>
    <t>Б1.В.ОД.6</t>
  </si>
  <si>
    <t>Развитие информатизации образования в условиях цифровых образовательных технологий</t>
  </si>
  <si>
    <t>Б1.В.ОД.7</t>
  </si>
  <si>
    <t>Методика обучения в профильной и высшей школе (информатика)</t>
  </si>
  <si>
    <t>Б1.В.ДВ</t>
  </si>
  <si>
    <t>Дисциплины по выбору</t>
  </si>
  <si>
    <t>Б1.В.ДВ.1</t>
  </si>
  <si>
    <t>Западные педагогические системы и технологии и их использование в отечественном образовании</t>
  </si>
  <si>
    <t>Метод проектов и проектная деятельность в отечественном образовании</t>
  </si>
  <si>
    <t>Б1.В.ДВ.2</t>
  </si>
  <si>
    <t>Современные методы обработки данных</t>
  </si>
  <si>
    <t>Технологии анализа и синтеза научной информации</t>
  </si>
  <si>
    <t>Б1.В.ДВ.3</t>
  </si>
  <si>
    <t>Международные исследования и наукометрия в области образования</t>
  </si>
  <si>
    <t>Современная педагогическая антропология</t>
  </si>
  <si>
    <t>Б1.В.ДВ.4</t>
  </si>
  <si>
    <t>Правовые основы деятельности преподавателя высшей школы</t>
  </si>
  <si>
    <t>Основы организации и проведения научно-исследовательской работы в области образования</t>
  </si>
  <si>
    <t>ФТД</t>
  </si>
  <si>
    <t>Факультативные дисциплины</t>
  </si>
  <si>
    <t>ФТД.1</t>
  </si>
  <si>
    <t>Информационная безопасность личности в образовании</t>
  </si>
  <si>
    <t>ФТД.2</t>
  </si>
  <si>
    <t>Защита информации в информационно-образовательных сетях</t>
  </si>
  <si>
    <t>ФТД.3</t>
  </si>
  <si>
    <t>Управление педагогическими исследованиями, разработками, инновациями</t>
  </si>
  <si>
    <t>ФТД.4</t>
  </si>
  <si>
    <t>Междисциплинарные и трансдисциплинарные исследования</t>
  </si>
  <si>
    <t>Вар.</t>
  </si>
  <si>
    <t>Расср.</t>
  </si>
  <si>
    <t>Недель</t>
  </si>
  <si>
    <t>Часов в нед.</t>
  </si>
  <si>
    <t>Контак. Р.</t>
  </si>
  <si>
    <t>СР</t>
  </si>
  <si>
    <t>Эксп</t>
  </si>
  <si>
    <t>Ауд</t>
  </si>
  <si>
    <t>Б2</t>
  </si>
  <si>
    <t>Блок 2 "Практики"</t>
  </si>
  <si>
    <t>Б2.1</t>
  </si>
  <si>
    <t>Научно-исследовательская практика</t>
  </si>
  <si>
    <t>Б2.2</t>
  </si>
  <si>
    <t>Педагогическая практика</t>
  </si>
  <si>
    <t>БЗ</t>
  </si>
  <si>
    <t>Блок 3 "Научные исследования"</t>
  </si>
  <si>
    <t>БЗ.1</t>
  </si>
  <si>
    <t>Научно-исследовательская деятельность и подготовка научно-квалификационной работы</t>
  </si>
  <si>
    <t>баз.</t>
  </si>
  <si>
    <t>Экз</t>
  </si>
  <si>
    <t>Зач</t>
  </si>
  <si>
    <t>Б4</t>
  </si>
  <si>
    <t>Блок 4 "Государственная итоговая аттестация"</t>
  </si>
  <si>
    <t>Б4.Г</t>
  </si>
  <si>
    <t>Подготовка к сдаче и сдача государственного экзамена</t>
  </si>
  <si>
    <t>Б4.Г.1</t>
  </si>
  <si>
    <t>Государственный экзамен</t>
  </si>
  <si>
    <t>Б4.Д</t>
  </si>
  <si>
    <t>Представление научного доклада об основных результатах подготовленной научно-квалификационной работы (диссертации)</t>
  </si>
  <si>
    <t>Б4.Д.1</t>
  </si>
  <si>
    <t>Представление научного доклада об основных результатах подготовленной научно-квалификационной работы (диссертации) (6 семестр)</t>
  </si>
  <si>
    <t>Индекс:</t>
  </si>
  <si>
    <t>Б.</t>
  </si>
  <si>
    <t>Б,В</t>
  </si>
  <si>
    <t>Г,Д</t>
  </si>
  <si>
    <t>ОД,ЭД,ФД</t>
  </si>
  <si>
    <t>блок</t>
  </si>
  <si>
    <t>базовая, вариативная</t>
  </si>
  <si>
    <t>Гос. Экз., Доклад</t>
  </si>
  <si>
    <t>обязательная, элективная, факультативная</t>
  </si>
  <si>
    <t>1–4.</t>
  </si>
  <si>
    <t>номер блока</t>
  </si>
  <si>
    <t>Распределение по семестрам контактной работы и самостоятельной работы обучающихся по учебным дисциплинам по направленности Теория и методика обучения и воспитания (информатика) (набор 2019 г.)</t>
  </si>
  <si>
    <t>1 курс</t>
  </si>
  <si>
    <t>1 сем</t>
  </si>
  <si>
    <t>2 сем</t>
  </si>
  <si>
    <t>2 курс</t>
  </si>
  <si>
    <t>3 сем</t>
  </si>
  <si>
    <t>4 сем</t>
  </si>
  <si>
    <t>3 курс</t>
  </si>
  <si>
    <t>5 сем</t>
  </si>
  <si>
    <t>6 сем</t>
  </si>
  <si>
    <t>Всего</t>
  </si>
  <si>
    <t>Контакт.</t>
  </si>
  <si>
    <t>СРО</t>
  </si>
  <si>
    <t>Б1.ДВ</t>
  </si>
  <si>
    <t>ОД</t>
  </si>
  <si>
    <t>недели</t>
  </si>
  <si>
    <t>НИД</t>
  </si>
  <si>
    <t>ПП</t>
  </si>
  <si>
    <t>НИП</t>
  </si>
  <si>
    <t>Г</t>
  </si>
  <si>
    <t>Д</t>
  </si>
  <si>
    <t>Э</t>
  </si>
  <si>
    <t>Учебный план аспирантов по направленности Теория и методика обучения и воспитания (информатика), год начала подготовки 2019</t>
  </si>
  <si>
    <t>Формы контроля, семестр</t>
  </si>
  <si>
    <t>срок реализации (недель)</t>
  </si>
  <si>
    <t>Контроль и др. виды конт. Раб.</t>
  </si>
  <si>
    <t>баз. 
вар.</t>
  </si>
  <si>
    <t>расср.</t>
  </si>
  <si>
    <t>Базовая часть</t>
  </si>
  <si>
    <t>КАНД. ЭКЗ.1</t>
  </si>
  <si>
    <t>КАНД. ЭКЗ.2</t>
  </si>
  <si>
    <t>1,2,3,4</t>
  </si>
  <si>
    <t>2, 3</t>
  </si>
  <si>
    <t>3, 4</t>
  </si>
  <si>
    <t>Разработка и реализация образовательных проектов</t>
  </si>
  <si>
    <t>недель</t>
  </si>
  <si>
    <t>вар.</t>
  </si>
  <si>
    <t xml:space="preserve">баз.  </t>
  </si>
  <si>
    <t>Матрица соответствия формируемых компетенций по направленности Теория и методика обучения и воспитания (информатика)</t>
  </si>
  <si>
    <t>Соответствие предметов компетенциям</t>
  </si>
  <si>
    <t>УК-1</t>
  </si>
  <si>
    <t>УК-2</t>
  </si>
  <si>
    <t>УК-3</t>
  </si>
  <si>
    <t>УК-4</t>
  </si>
  <si>
    <t>УК-5</t>
  </si>
  <si>
    <t>УК-6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</si>
  <si>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</si>
  <si>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</si>
  <si>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</si>
  <si>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</si>
  <si>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</si>
  <si>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</si>
  <si>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</si>
  <si>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</si>
  <si>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ПК–1</t>
  </si>
  <si>
    <t>ПК-2</t>
  </si>
  <si>
    <t>ПК-3</t>
  </si>
  <si>
    <t>ПК-4</t>
  </si>
  <si>
    <t>Блок I. Дисциплины (модули)</t>
  </si>
  <si>
    <t>+</t>
  </si>
  <si>
    <t>Элективные дисциплины</t>
  </si>
  <si>
    <t>Б1.В.ЭД.1</t>
  </si>
  <si>
    <t>Б1.В.ЭД.2</t>
  </si>
  <si>
    <t>Б1.В.ЭД.3</t>
  </si>
  <si>
    <t>Б1.В.ЭД.4</t>
  </si>
  <si>
    <t>Б1.В.ЭД.5</t>
  </si>
  <si>
    <t>Б1.В.ЭД.6</t>
  </si>
  <si>
    <t>Б1.В.ФД.1</t>
  </si>
  <si>
    <t>Б1.В.ФД.2</t>
  </si>
  <si>
    <t>Б1.В.ФД.3</t>
  </si>
  <si>
    <t>Б1.В.ФД.4</t>
  </si>
  <si>
    <t>Б1.В.ФД.5</t>
  </si>
  <si>
    <t>Б1.В.ФД.6</t>
  </si>
  <si>
    <t>Универсальные компетенции</t>
  </si>
  <si>
    <t>способность к критическому анализу и оценке современных научных достижений, генерированию новых идей при решении исследовательских и практических задач, в том числе в междисциплинарных областяхрешении исследовательских и практических задач, в том числе в междисциплинарных областях</t>
  </si>
  <si>
    <t>способность проектировать и осуществлять комплексные исследования, в том числе междисциплинарные, на основе целостного системного научного мировоззрения с использованием знаний в области истории и философии науки</t>
  </si>
  <si>
    <t>готовность участвовать в работе российских и международных исследовательских коллективов по решению научных и научно-образовательных задач</t>
  </si>
  <si>
    <t>готовность использовать   современные методы и технологии научной коммуникации на государственном и иностранном языках</t>
  </si>
  <si>
    <t>способность следовать этическим нормам в профессиональной деятельности</t>
  </si>
  <si>
    <t>УК 6</t>
  </si>
  <si>
    <t>способность планировать и решать задачи собственного профессионального и личностного развития</t>
  </si>
  <si>
    <t>Общепрофессиональные компетенции</t>
  </si>
  <si>
    <t>владение методологией и методами педагогического исследования</t>
  </si>
  <si>
    <t>владение   культурой   научного исследования в области педагогических наук, в том числе с использованием информационных и коммуникационных технологий</t>
  </si>
  <si>
    <t>способность интерпретировать результаты педагогического исследования, оценивать границы их применимости, возможные риски их внедрения в образовательной и социокультурной среде, перспективы дальнейших исследований</t>
  </si>
  <si>
    <t>готовность организовать работу исследовательского коллектива в области педагогических наук</t>
  </si>
  <si>
    <t>способность моделировать, осуществлять и оценивать образовательный процесс и проектировать программы</t>
  </si>
  <si>
    <t>дополнительного профессионального образования в соответствии с потребностями работодателя</t>
  </si>
  <si>
    <t>способность обоснованно выбирать и эффективно использовать образовательные технологии, методы и средства обучения и воспитания с целью обеспечения планируемого уровня личностного и профессионального развития</t>
  </si>
  <si>
    <t>обучающегося</t>
  </si>
  <si>
    <t>способность проводить анализ образовательной деятельности организаций посредством экспертной оценки и проектировать программы их развития</t>
  </si>
  <si>
    <t>готовность к преподавательской деятельности по основным образовательным программам высшего образования</t>
  </si>
  <si>
    <t>Профессиональные компетенции</t>
  </si>
  <si>
    <t>ПК-1</t>
  </si>
  <si>
    <t xml:space="preserve">Способность к разработке основ теории, методики и технологии обучения информатике </t>
  </si>
  <si>
    <t>Планируемые результаты:</t>
  </si>
  <si>
    <r>
      <rPr>
        <i/>
        <sz val="10"/>
        <rFont val="Times New Roman"/>
        <family val="1"/>
        <charset val="204"/>
      </rPr>
      <t>Знать</t>
    </r>
    <r>
      <rPr>
        <sz val="10"/>
        <rFont val="Times New Roman"/>
        <family val="1"/>
        <charset val="204"/>
      </rPr>
      <t xml:space="preserve">: - историю становления и развития теории и методики обучения и воспитания (информатика);
- теоретические основы включения достижений информатики в соответствующие предметные области школьных дисциплин
</t>
    </r>
  </si>
  <si>
    <r>
      <rPr>
        <i/>
        <sz val="10"/>
        <rFont val="Times New Roman"/>
        <family val="1"/>
        <charset val="204"/>
      </rPr>
      <t xml:space="preserve">Уметь: </t>
    </r>
    <r>
      <rPr>
        <sz val="10"/>
        <rFont val="Times New Roman"/>
        <family val="1"/>
        <charset val="204"/>
      </rPr>
      <t>­ учитывать возможности и ограничения применения общенаучных методов познания в методических системах предметного обучения;
­ организовывать учебную деятельность обучаемых с учётом специфики усвоения информатики;
­ реализовывать дидактические возможности информационных и коммуникационных технологий при изучении информатики как дисциплины</t>
    </r>
  </si>
  <si>
    <r>
      <rPr>
        <i/>
        <sz val="10"/>
        <rFont val="Times New Roman"/>
        <family val="1"/>
        <charset val="204"/>
      </rPr>
      <t xml:space="preserve">Владеть: </t>
    </r>
    <r>
      <rPr>
        <sz val="10"/>
        <rFont val="Times New Roman"/>
        <family val="1"/>
        <charset val="204"/>
      </rPr>
      <t>­ методами исследования и прогнозирования развития методических систем по различным образовательным областям, дисциплинам, предметам, курсам; 
- опытом анализа инновационной педагогической деятельности как источником развития методологии, теории и методики обучения и воспитания (информатика);
­ методами анализа зарубежного опыта предметного образования (информатика) и разработки путей его использования в отечественном опыте обучения</t>
    </r>
  </si>
  <si>
    <t>Способность определять перспективы развития содержания предметного образования (информатика) на основе учёта новейших достижений науки</t>
  </si>
  <si>
    <r>
      <rPr>
        <i/>
        <sz val="10"/>
        <rFont val="Times New Roman"/>
        <family val="1"/>
        <charset val="204"/>
      </rPr>
      <t xml:space="preserve">Знать: </t>
    </r>
    <r>
      <rPr>
        <sz val="10"/>
        <rFont val="Times New Roman"/>
        <family val="1"/>
        <charset val="204"/>
      </rPr>
      <t xml:space="preserve">­ развивающие и воспитательные возможности учебных дисциплин, в том числе при использовании информационных и коммуникационных технологий;
­ способы формирования положительной мотивации учения, мировоззрения, научной картины мира, соотношений научной и религиозной картин мира у субъектов образовательного процесса;
­ профориентационные возможности информатики в школе;
</t>
    </r>
  </si>
  <si>
    <r>
      <rPr>
        <i/>
        <sz val="10"/>
        <rFont val="Times New Roman"/>
        <family val="1"/>
        <charset val="204"/>
      </rPr>
      <t>Уметь:</t>
    </r>
    <r>
      <rPr>
        <sz val="10"/>
        <rFont val="Times New Roman"/>
        <family val="1"/>
        <charset val="204"/>
      </rPr>
      <t xml:space="preserve"> ­ определить цели предметного обучения (информатика) в соответствии с изменениями современной социокультурной и экономической ситуации и особенностями естественнонаучного мышления современного школьника</t>
    </r>
  </si>
  <si>
    <t xml:space="preserve">         </t>
  </si>
  <si>
    <t xml:space="preserve">Способность разрабатывать технологии обеспечения качества предметного образования (информатика) и критерии его оценки </t>
  </si>
  <si>
    <r>
      <rPr>
        <i/>
        <sz val="10"/>
        <rFont val="Times New Roman"/>
        <family val="1"/>
        <charset val="204"/>
      </rPr>
      <t xml:space="preserve">Знать: </t>
    </r>
    <r>
      <rPr>
        <sz val="10"/>
        <rFont val="Times New Roman"/>
        <family val="1"/>
        <charset val="204"/>
      </rPr>
      <t xml:space="preserve">­ теорию и практику разработки федеральных государственных образовательных стандартов общего образования; теорию, методику и практику разработки учебных программ разных типов и уровней в области информатики;
­ методы, средства, формы и технологии управления качеством предметного обучения, воспитания и самообразования и технологии мониторинга оценки качества обучения и воспитания;
­ способы конструирования содержания (в том числе электронных образовательных ресурсов), методов и организационных форм предметного обучения и воспитания в современных условиях информационного общества и глобальных коммуникаций
</t>
    </r>
  </si>
  <si>
    <r>
      <rPr>
        <i/>
        <sz val="10"/>
        <rFont val="Times New Roman"/>
        <family val="1"/>
        <charset val="204"/>
      </rPr>
      <t xml:space="preserve">Уметь: </t>
    </r>
    <r>
      <rPr>
        <sz val="10"/>
        <rFont val="Times New Roman"/>
        <family val="1"/>
        <charset val="204"/>
      </rPr>
      <t>­ проводить теоретическое обобщение передового опыта обучения и воспитания (информатика);
­ осуществлять сравнительные исследования теории и методики предметного образования (информатика) в различных педагогических системах;
- анализировать эффективность практического внедрения методов и технологий предметного обучения, воспитания и самообразования (информатика)</t>
    </r>
  </si>
  <si>
    <r>
      <rPr>
        <i/>
        <sz val="10"/>
        <rFont val="Times New Roman"/>
        <family val="1"/>
        <charset val="204"/>
      </rPr>
      <t xml:space="preserve">Владеть: </t>
    </r>
    <r>
      <rPr>
        <sz val="10"/>
        <rFont val="Times New Roman"/>
        <family val="1"/>
        <charset val="204"/>
      </rPr>
      <t xml:space="preserve">­ методами проектирования предметной среды образовательных учреждений разного типа и уровня образования; [методами разработки содержания предметного образования (информатика)];
­ методами разработки методических требований к новому поколению учебной литературы по предмету (информатика);
­ методами анализа положительных и отрицательных последствий (в образовательном аспекте) использования информационных и коммуникационных технологий в предметном обучении на разных уровнях образования;
­ методами разработки учебных программ по предмету для образовательных учреждений разного вида и уровня образования </t>
    </r>
  </si>
  <si>
    <t>Способность разрабатывать теорию и методику внеурочной, внеклассной, внешкольной учебной и воспитательной работы (информатика)</t>
  </si>
  <si>
    <r>
      <rPr>
        <i/>
        <sz val="10"/>
        <rFont val="Times New Roman"/>
        <family val="1"/>
        <charset val="204"/>
      </rPr>
      <t xml:space="preserve">Знать: </t>
    </r>
    <r>
      <rPr>
        <sz val="10"/>
        <rFont val="Times New Roman"/>
        <family val="1"/>
        <charset val="204"/>
      </rPr>
      <t xml:space="preserve">­ теорию и практику руководства самодеятельным творчеством;
­ теорию и методику дополнительного образования (информатика); 
­ методику организации предметных олимпиад, конкурсов, общественных инициатив (информатика);
</t>
    </r>
  </si>
  <si>
    <r>
      <rPr>
        <i/>
        <sz val="10"/>
        <rFont val="Times New Roman"/>
        <family val="1"/>
        <charset val="204"/>
      </rPr>
      <t xml:space="preserve">Уметь: </t>
    </r>
    <r>
      <rPr>
        <sz val="10"/>
        <rFont val="Times New Roman"/>
        <family val="1"/>
        <charset val="204"/>
      </rPr>
      <t>­ реализовывать различные формы общего и дополнительного образования (информатика);
­  организовывать внеурочную, внеклассную, внешкольную учебной и воспитательной работу (информатика); 
­ разрабатывать методику организации предметных олимпиад, конкурсов, общественных инициатив (математика, информатика, физика);</t>
    </r>
  </si>
  <si>
    <r>
      <rPr>
        <i/>
        <sz val="10"/>
        <rFont val="Times New Roman"/>
        <family val="1"/>
        <charset val="204"/>
      </rPr>
      <t xml:space="preserve">Владеть: </t>
    </r>
    <r>
      <rPr>
        <sz val="10"/>
        <rFont val="Times New Roman"/>
        <family val="1"/>
        <charset val="204"/>
      </rPr>
      <t>­ методами разработки вариативных форм взаимодействия общего и дополнительного образования (информатика);
­ методами подготовки учителя-предметника к работе в системе дополнительного образования (информатика);
­ методами подготовки, переподготовки и повышения квалификации педагогических кадров в области информатизации образования.</t>
    </r>
  </si>
  <si>
    <t>л</t>
  </si>
  <si>
    <t>пр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</si>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</sst>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\-??&quot;р.&quot;_-;_-@_-"/>
  </numFmts>
  <fonts count="26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164" fontId="1" fillId="0" borderId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194">
    <xf numFmtId="0" fontId="0" fillId="0" borderId="0" xfId="0"/>
    <xf numFmtId="0" fontId="13" fillId="2" borderId="2" xfId="2" applyFont="1" applyFill="1" applyBorder="1" applyAlignment="1">
      <alignment wrapText="1"/>
    </xf>
    <xf numFmtId="0" fontId="14" fillId="0" borderId="2" xfId="2" applyFont="1" applyBorder="1" applyAlignment="1">
      <alignment vertical="top"/>
    </xf>
    <xf numFmtId="0" fontId="13" fillId="0" borderId="2" xfId="2" applyFont="1" applyBorder="1" applyAlignment="1">
      <alignment vertical="top" wrapText="1"/>
    </xf>
    <xf numFmtId="0" fontId="13" fillId="0" borderId="2" xfId="2" applyFont="1" applyBorder="1" applyAlignment="1">
      <alignment vertical="top"/>
    </xf>
    <xf numFmtId="0" fontId="13" fillId="0" borderId="2" xfId="2" applyFont="1" applyBorder="1" applyAlignment="1">
      <alignment horizontal="left" vertical="top" textRotation="90" wrapText="1"/>
    </xf>
    <xf numFmtId="0" fontId="13" fillId="0" borderId="3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3" fillId="0" borderId="3" xfId="2" applyFont="1" applyBorder="1" applyAlignment="1">
      <alignment horizontal="left" vertical="top"/>
    </xf>
    <xf numFmtId="0" fontId="13" fillId="0" borderId="0" xfId="2" applyFont="1" applyAlignment="1">
      <alignment horizontal="left"/>
    </xf>
    <xf numFmtId="0" fontId="13" fillId="0" borderId="2" xfId="2" applyFont="1" applyBorder="1" applyAlignment="1">
      <alignment horizontal="left" vertical="top" textRotation="90" wrapText="1"/>
    </xf>
    <xf numFmtId="0" fontId="13" fillId="0" borderId="2" xfId="2" applyFont="1" applyBorder="1" applyAlignment="1">
      <alignment horizontal="left" vertical="top" indent="1"/>
    </xf>
    <xf numFmtId="1" fontId="14" fillId="0" borderId="2" xfId="2" applyNumberFormat="1" applyFont="1" applyBorder="1" applyAlignment="1">
      <alignment horizontal="left" vertical="top"/>
    </xf>
    <xf numFmtId="0" fontId="14" fillId="0" borderId="2" xfId="2" applyFont="1" applyBorder="1" applyAlignment="1">
      <alignment vertical="top"/>
    </xf>
    <xf numFmtId="1" fontId="14" fillId="0" borderId="0" xfId="2" applyNumberFormat="1" applyFont="1" applyAlignment="1">
      <alignment horizontal="left"/>
    </xf>
    <xf numFmtId="1" fontId="13" fillId="0" borderId="2" xfId="2" applyNumberFormat="1" applyFont="1" applyBorder="1" applyAlignment="1">
      <alignment horizontal="left" vertical="top"/>
    </xf>
    <xf numFmtId="1" fontId="13" fillId="0" borderId="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left" vertical="top"/>
    </xf>
    <xf numFmtId="0" fontId="13" fillId="0" borderId="2" xfId="2" applyFont="1" applyBorder="1" applyAlignment="1">
      <alignment horizontal="left"/>
    </xf>
    <xf numFmtId="0" fontId="13" fillId="0" borderId="5" xfId="2" applyFont="1" applyBorder="1" applyAlignment="1">
      <alignment vertical="top"/>
    </xf>
    <xf numFmtId="0" fontId="15" fillId="0" borderId="3" xfId="2" applyFont="1" applyBorder="1" applyAlignment="1">
      <alignment horizontal="left" vertical="top"/>
    </xf>
    <xf numFmtId="0" fontId="15" fillId="0" borderId="6" xfId="2" applyFont="1" applyBorder="1" applyAlignment="1">
      <alignment horizontal="left" vertical="top"/>
    </xf>
    <xf numFmtId="0" fontId="15" fillId="0" borderId="2" xfId="2" applyFont="1" applyBorder="1" applyAlignment="1">
      <alignment horizontal="left" vertical="top"/>
    </xf>
    <xf numFmtId="0" fontId="14" fillId="0" borderId="3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/>
    </xf>
    <xf numFmtId="0" fontId="14" fillId="0" borderId="7" xfId="2" applyFont="1" applyBorder="1" applyAlignment="1">
      <alignment horizontal="left" vertical="top"/>
    </xf>
    <xf numFmtId="0" fontId="14" fillId="0" borderId="8" xfId="2" applyFont="1" applyBorder="1" applyAlignment="1">
      <alignment horizontal="left" vertical="top"/>
    </xf>
    <xf numFmtId="0" fontId="14" fillId="0" borderId="9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 wrapText="1"/>
    </xf>
    <xf numFmtId="0" fontId="14" fillId="0" borderId="9" xfId="2" applyFont="1" applyBorder="1" applyAlignment="1">
      <alignment horizontal="left" vertical="top" indent="1"/>
    </xf>
    <xf numFmtId="0" fontId="14" fillId="0" borderId="3" xfId="2" applyFont="1" applyBorder="1" applyAlignment="1">
      <alignment vertical="top"/>
    </xf>
    <xf numFmtId="0" fontId="14" fillId="0" borderId="9" xfId="2" applyFont="1" applyBorder="1" applyAlignment="1">
      <alignment vertical="top"/>
    </xf>
    <xf numFmtId="0" fontId="14" fillId="0" borderId="6" xfId="2" applyFont="1" applyBorder="1" applyAlignment="1">
      <alignment vertical="top"/>
    </xf>
    <xf numFmtId="0" fontId="2" fillId="0" borderId="0" xfId="0" applyFont="1"/>
    <xf numFmtId="0" fontId="0" fillId="0" borderId="0" xfId="0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13" fillId="0" borderId="4" xfId="2" applyFont="1" applyBorder="1" applyAlignment="1">
      <alignment horizontal="left" vertical="top"/>
    </xf>
    <xf numFmtId="0" fontId="2" fillId="0" borderId="2" xfId="0" applyFont="1" applyBorder="1"/>
    <xf numFmtId="0" fontId="2" fillId="0" borderId="4" xfId="0" applyFont="1" applyBorder="1"/>
    <xf numFmtId="1" fontId="16" fillId="0" borderId="2" xfId="2" applyNumberFormat="1" applyFont="1" applyBorder="1" applyAlignment="1">
      <alignment horizontal="left" vertical="top" wrapText="1"/>
    </xf>
    <xf numFmtId="0" fontId="16" fillId="0" borderId="2" xfId="0" applyFont="1" applyBorder="1"/>
    <xf numFmtId="0" fontId="17" fillId="0" borderId="2" xfId="0" applyFont="1" applyBorder="1"/>
    <xf numFmtId="1" fontId="17" fillId="0" borderId="2" xfId="2" applyNumberFormat="1" applyFont="1" applyBorder="1" applyAlignment="1">
      <alignment horizontal="left" vertical="top" wrapText="1"/>
    </xf>
    <xf numFmtId="0" fontId="18" fillId="0" borderId="2" xfId="0" applyFont="1" applyBorder="1"/>
    <xf numFmtId="0" fontId="18" fillId="0" borderId="0" xfId="0" applyFont="1"/>
    <xf numFmtId="0" fontId="16" fillId="0" borderId="2" xfId="0" applyFont="1" applyBorder="1" applyAlignment="1">
      <alignment horizontal="left"/>
    </xf>
    <xf numFmtId="1" fontId="16" fillId="4" borderId="2" xfId="2" applyNumberFormat="1" applyFont="1" applyFill="1" applyBorder="1" applyAlignment="1">
      <alignment horizontal="left" vertical="top" wrapText="1"/>
    </xf>
    <xf numFmtId="0" fontId="16" fillId="4" borderId="2" xfId="0" applyFont="1" applyFill="1" applyBorder="1"/>
    <xf numFmtId="0" fontId="0" fillId="4" borderId="2" xfId="0" applyFill="1" applyBorder="1"/>
    <xf numFmtId="0" fontId="0" fillId="4" borderId="0" xfId="0" applyFill="1"/>
    <xf numFmtId="0" fontId="16" fillId="4" borderId="10" xfId="0" applyFont="1" applyFill="1" applyBorder="1"/>
    <xf numFmtId="0" fontId="16" fillId="2" borderId="2" xfId="0" applyFont="1" applyFill="1" applyBorder="1"/>
    <xf numFmtId="1" fontId="16" fillId="0" borderId="2" xfId="0" applyNumberFormat="1" applyFont="1" applyBorder="1"/>
    <xf numFmtId="1" fontId="0" fillId="0" borderId="2" xfId="0" applyNumberFormat="1" applyBorder="1"/>
    <xf numFmtId="1" fontId="0" fillId="0" borderId="0" xfId="0" applyNumberFormat="1"/>
    <xf numFmtId="1" fontId="18" fillId="0" borderId="2" xfId="0" applyNumberFormat="1" applyFont="1" applyBorder="1"/>
    <xf numFmtId="0" fontId="13" fillId="4" borderId="0" xfId="2" applyFont="1" applyFill="1" applyAlignment="1">
      <alignment horizontal="left"/>
    </xf>
    <xf numFmtId="0" fontId="19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13" fillId="0" borderId="3" xfId="2" applyFont="1" applyBorder="1" applyAlignment="1">
      <alignment vertical="top"/>
    </xf>
    <xf numFmtId="0" fontId="13" fillId="0" borderId="9" xfId="2" applyFont="1" applyBorder="1" applyAlignment="1">
      <alignment vertical="top"/>
    </xf>
    <xf numFmtId="0" fontId="13" fillId="0" borderId="6" xfId="2" applyFont="1" applyBorder="1" applyAlignment="1">
      <alignment vertical="top"/>
    </xf>
    <xf numFmtId="0" fontId="19" fillId="0" borderId="2" xfId="2" applyFont="1" applyBorder="1" applyAlignment="1">
      <alignment horizontal="left" vertical="top" indent="1"/>
    </xf>
    <xf numFmtId="0" fontId="19" fillId="0" borderId="2" xfId="2" applyFont="1" applyBorder="1" applyAlignment="1">
      <alignment horizontal="left" vertical="top"/>
    </xf>
    <xf numFmtId="1" fontId="20" fillId="0" borderId="2" xfId="2" applyNumberFormat="1" applyFont="1" applyBorder="1" applyAlignment="1">
      <alignment horizontal="left" vertical="top"/>
    </xf>
    <xf numFmtId="0" fontId="20" fillId="0" borderId="2" xfId="2" applyFont="1" applyBorder="1" applyAlignment="1">
      <alignment horizontal="left" vertical="top"/>
    </xf>
    <xf numFmtId="0" fontId="19" fillId="0" borderId="5" xfId="2" applyFont="1" applyBorder="1" applyAlignment="1">
      <alignment horizontal="left" vertical="top" indent="1"/>
    </xf>
    <xf numFmtId="0" fontId="19" fillId="0" borderId="5" xfId="2" applyFont="1" applyBorder="1" applyAlignment="1">
      <alignment horizontal="left" vertical="top"/>
    </xf>
    <xf numFmtId="1" fontId="20" fillId="0" borderId="5" xfId="2" applyNumberFormat="1" applyFont="1" applyBorder="1" applyAlignment="1">
      <alignment horizontal="left" vertical="top"/>
    </xf>
    <xf numFmtId="0" fontId="20" fillId="0" borderId="5" xfId="2" applyFont="1" applyBorder="1" applyAlignment="1">
      <alignment horizontal="left" vertical="top"/>
    </xf>
    <xf numFmtId="0" fontId="13" fillId="0" borderId="3" xfId="2" applyFont="1" applyBorder="1" applyAlignment="1">
      <alignment horizontal="left" vertical="top" indent="1"/>
    </xf>
    <xf numFmtId="0" fontId="13" fillId="0" borderId="9" xfId="2" applyFont="1" applyBorder="1" applyAlignment="1">
      <alignment horizontal="left" vertical="top"/>
    </xf>
    <xf numFmtId="0" fontId="13" fillId="0" borderId="6" xfId="2" applyFont="1" applyBorder="1" applyAlignment="1">
      <alignment horizontal="center" vertical="top"/>
    </xf>
    <xf numFmtId="0" fontId="14" fillId="0" borderId="11" xfId="2" applyFont="1" applyBorder="1" applyAlignment="1">
      <alignment vertical="top"/>
    </xf>
    <xf numFmtId="0" fontId="13" fillId="0" borderId="1" xfId="2" applyFont="1" applyBorder="1" applyAlignment="1">
      <alignment vertical="top" wrapText="1"/>
    </xf>
    <xf numFmtId="0" fontId="13" fillId="0" borderId="12" xfId="2" applyFont="1" applyBorder="1" applyAlignment="1">
      <alignment vertical="top"/>
    </xf>
    <xf numFmtId="0" fontId="19" fillId="0" borderId="4" xfId="2" applyFont="1" applyBorder="1" applyAlignment="1">
      <alignment horizontal="left" vertical="top"/>
    </xf>
    <xf numFmtId="1" fontId="19" fillId="0" borderId="5" xfId="2" applyNumberFormat="1" applyFont="1" applyBorder="1" applyAlignment="1">
      <alignment vertical="top"/>
    </xf>
    <xf numFmtId="1" fontId="19" fillId="0" borderId="2" xfId="2" applyNumberFormat="1" applyFont="1" applyBorder="1" applyAlignment="1">
      <alignment vertical="top"/>
    </xf>
    <xf numFmtId="0" fontId="19" fillId="0" borderId="8" xfId="2" applyFont="1" applyBorder="1" applyAlignment="1">
      <alignment vertical="top"/>
    </xf>
    <xf numFmtId="1" fontId="13" fillId="0" borderId="2" xfId="2" applyNumberFormat="1" applyFont="1" applyBorder="1" applyAlignment="1">
      <alignment vertical="top"/>
    </xf>
    <xf numFmtId="0" fontId="19" fillId="0" borderId="13" xfId="2" applyFont="1" applyBorder="1" applyAlignment="1">
      <alignment vertical="top"/>
    </xf>
    <xf numFmtId="0" fontId="13" fillId="0" borderId="13" xfId="2" applyFont="1" applyBorder="1" applyAlignment="1">
      <alignment vertical="top"/>
    </xf>
    <xf numFmtId="0" fontId="20" fillId="0" borderId="13" xfId="2" applyFont="1" applyBorder="1" applyAlignment="1">
      <alignment vertical="top"/>
    </xf>
    <xf numFmtId="0" fontId="19" fillId="0" borderId="12" xfId="2" applyFont="1" applyBorder="1" applyAlignment="1">
      <alignment vertical="top"/>
    </xf>
    <xf numFmtId="0" fontId="13" fillId="0" borderId="9" xfId="2" applyFont="1" applyBorder="1" applyAlignment="1">
      <alignment vertical="top" wrapText="1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3" borderId="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3" fillId="0" borderId="2" xfId="2" applyFont="1" applyBorder="1" applyAlignment="1">
      <alignment horizontal="center" vertical="top"/>
    </xf>
    <xf numFmtId="0" fontId="13" fillId="0" borderId="2" xfId="2" applyFont="1" applyBorder="1" applyAlignment="1">
      <alignment horizontal="left" vertical="top" wrapText="1"/>
    </xf>
    <xf numFmtId="49" fontId="22" fillId="3" borderId="2" xfId="0" applyNumberFormat="1" applyFont="1" applyFill="1" applyBorder="1"/>
    <xf numFmtId="49" fontId="22" fillId="2" borderId="2" xfId="0" applyNumberFormat="1" applyFont="1" applyFill="1" applyBorder="1"/>
    <xf numFmtId="0" fontId="22" fillId="2" borderId="2" xfId="0" applyFont="1" applyFill="1" applyBorder="1"/>
    <xf numFmtId="0" fontId="0" fillId="0" borderId="2" xfId="0" applyBorder="1"/>
    <xf numFmtId="0" fontId="13" fillId="2" borderId="2" xfId="2" applyFont="1" applyFill="1" applyBorder="1" applyAlignment="1">
      <alignment horizontal="center" vertical="top"/>
    </xf>
    <xf numFmtId="0" fontId="14" fillId="0" borderId="2" xfId="2" applyFont="1" applyBorder="1" applyAlignment="1">
      <alignment horizontal="left" vertical="top"/>
    </xf>
    <xf numFmtId="49" fontId="22" fillId="0" borderId="2" xfId="0" applyNumberFormat="1" applyFont="1" applyBorder="1"/>
    <xf numFmtId="0" fontId="13" fillId="0" borderId="2" xfId="2" applyFont="1" applyBorder="1" applyAlignment="1">
      <alignment horizontal="left" vertical="top"/>
    </xf>
    <xf numFmtId="0" fontId="13" fillId="2" borderId="2" xfId="2" applyFont="1" applyFill="1" applyBorder="1" applyAlignment="1">
      <alignment horizontal="left" vertical="top"/>
    </xf>
    <xf numFmtId="49" fontId="22" fillId="2" borderId="2" xfId="0" applyNumberFormat="1" applyFont="1" applyFill="1" applyBorder="1" applyAlignment="1"/>
    <xf numFmtId="49" fontId="22" fillId="3" borderId="2" xfId="0" applyNumberFormat="1" applyFont="1" applyFill="1" applyBorder="1" applyAlignment="1"/>
    <xf numFmtId="0" fontId="22" fillId="0" borderId="2" xfId="0" applyFont="1" applyBorder="1"/>
    <xf numFmtId="0" fontId="2" fillId="0" borderId="0" xfId="0" applyFont="1"/>
    <xf numFmtId="49" fontId="23" fillId="0" borderId="2" xfId="0" applyNumberFormat="1" applyFont="1" applyBorder="1"/>
    <xf numFmtId="0" fontId="23" fillId="0" borderId="2" xfId="0" applyFont="1" applyBorder="1"/>
    <xf numFmtId="49" fontId="22" fillId="0" borderId="2" xfId="0" applyNumberFormat="1" applyFont="1" applyBorder="1" applyAlignment="1">
      <alignment vertical="top"/>
    </xf>
    <xf numFmtId="49" fontId="22" fillId="3" borderId="2" xfId="0" applyNumberFormat="1" applyFont="1" applyFill="1" applyBorder="1" applyAlignment="1">
      <alignment vertical="top"/>
    </xf>
    <xf numFmtId="49" fontId="22" fillId="2" borderId="2" xfId="0" applyNumberFormat="1" applyFont="1" applyFill="1" applyBorder="1" applyAlignment="1">
      <alignment vertical="top"/>
    </xf>
    <xf numFmtId="0" fontId="22" fillId="2" borderId="2" xfId="0" applyFont="1" applyFill="1" applyBorder="1" applyAlignment="1">
      <alignment vertical="top"/>
    </xf>
    <xf numFmtId="0" fontId="2" fillId="0" borderId="0" xfId="2" applyFont="1" applyAlignment="1">
      <alignment horizontal="justify" vertical="top"/>
    </xf>
    <xf numFmtId="0" fontId="2" fillId="0" borderId="0" xfId="2" applyAlignment="1">
      <alignment vertical="top"/>
    </xf>
    <xf numFmtId="0" fontId="2" fillId="0" borderId="0" xfId="2"/>
    <xf numFmtId="0" fontId="12" fillId="0" borderId="16" xfId="2" applyFont="1" applyBorder="1" applyAlignment="1">
      <alignment horizontal="center" vertical="top" wrapText="1"/>
    </xf>
    <xf numFmtId="0" fontId="12" fillId="0" borderId="17" xfId="2" applyFont="1" applyBorder="1" applyAlignment="1">
      <alignment horizontal="left" vertical="top" wrapText="1"/>
    </xf>
    <xf numFmtId="0" fontId="12" fillId="0" borderId="18" xfId="2" applyFont="1" applyBorder="1" applyAlignment="1">
      <alignment horizontal="justify" vertical="top" wrapText="1"/>
    </xf>
    <xf numFmtId="0" fontId="12" fillId="0" borderId="19" xfId="2" applyFont="1" applyBorder="1" applyAlignment="1">
      <alignment horizontal="justify" vertical="top" wrapText="1"/>
    </xf>
    <xf numFmtId="0" fontId="12" fillId="0" borderId="16" xfId="2" applyFont="1" applyBorder="1" applyAlignment="1">
      <alignment horizontal="justify" vertical="top" wrapText="1"/>
    </xf>
    <xf numFmtId="0" fontId="12" fillId="0" borderId="17" xfId="2" applyFont="1" applyBorder="1" applyAlignment="1">
      <alignment horizontal="justify" vertical="top" wrapText="1"/>
    </xf>
    <xf numFmtId="0" fontId="12" fillId="0" borderId="20" xfId="2" applyFont="1" applyBorder="1" applyAlignment="1">
      <alignment horizontal="justify" vertical="top" wrapText="1"/>
    </xf>
    <xf numFmtId="0" fontId="12" fillId="0" borderId="21" xfId="2" applyFont="1" applyBorder="1" applyAlignment="1">
      <alignment horizontal="justify" vertical="top" wrapText="1"/>
    </xf>
    <xf numFmtId="0" fontId="25" fillId="0" borderId="21" xfId="2" applyFont="1" applyBorder="1" applyAlignment="1">
      <alignment horizontal="justify" vertical="top" wrapText="1"/>
    </xf>
    <xf numFmtId="0" fontId="2" fillId="0" borderId="4" xfId="2" applyFont="1" applyBorder="1" applyAlignment="1">
      <alignment horizontal="left" vertical="top"/>
    </xf>
    <xf numFmtId="1" fontId="16" fillId="2" borderId="2" xfId="2" applyNumberFormat="1" applyFont="1" applyFill="1" applyBorder="1" applyAlignment="1">
      <alignment horizontal="left" vertical="top" wrapText="1"/>
    </xf>
    <xf numFmtId="0" fontId="0" fillId="2" borderId="2" xfId="0" applyFill="1" applyBorder="1"/>
    <xf numFmtId="0" fontId="16" fillId="2" borderId="2" xfId="0" applyFont="1" applyFill="1" applyBorder="1" applyAlignment="1">
      <alignment horizontal="left"/>
    </xf>
    <xf numFmtId="0" fontId="0" fillId="2" borderId="0" xfId="0" applyFill="1"/>
    <xf numFmtId="0" fontId="16" fillId="2" borderId="10" xfId="0" applyFont="1" applyFill="1" applyBorder="1"/>
    <xf numFmtId="0" fontId="13" fillId="2" borderId="4" xfId="2" applyFont="1" applyFill="1" applyBorder="1" applyAlignment="1">
      <alignment wrapText="1"/>
    </xf>
    <xf numFmtId="0" fontId="14" fillId="0" borderId="4" xfId="2" applyFont="1" applyBorder="1" applyAlignment="1">
      <alignment vertical="top" wrapText="1"/>
    </xf>
    <xf numFmtId="0" fontId="13" fillId="0" borderId="2" xfId="2" applyFont="1" applyBorder="1" applyAlignment="1">
      <alignment horizontal="center" vertical="top"/>
    </xf>
    <xf numFmtId="164" fontId="13" fillId="0" borderId="2" xfId="1" applyFont="1" applyBorder="1" applyAlignment="1" applyProtection="1">
      <alignment horizontal="center" vertical="top"/>
    </xf>
    <xf numFmtId="0" fontId="14" fillId="0" borderId="2" xfId="2" applyFont="1" applyBorder="1" applyAlignment="1">
      <alignment horizontal="left" vertical="top"/>
    </xf>
    <xf numFmtId="0" fontId="13" fillId="0" borderId="5" xfId="2" applyFont="1" applyBorder="1" applyAlignment="1">
      <alignment horizontal="left" vertical="top"/>
    </xf>
    <xf numFmtId="0" fontId="13" fillId="0" borderId="3" xfId="2" applyFont="1" applyBorder="1" applyAlignment="1">
      <alignment horizontal="left" vertical="top" wrapText="1"/>
    </xf>
    <xf numFmtId="0" fontId="13" fillId="0" borderId="2" xfId="2" applyFont="1" applyBorder="1" applyAlignment="1">
      <alignment horizontal="left" vertical="top" indent="1"/>
    </xf>
    <xf numFmtId="0" fontId="2" fillId="0" borderId="2" xfId="0" applyFont="1" applyBorder="1" applyAlignment="1">
      <alignment horizontal="center"/>
    </xf>
    <xf numFmtId="0" fontId="13" fillId="0" borderId="4" xfId="2" applyFont="1" applyBorder="1" applyAlignment="1">
      <alignment horizontal="left" vertical="top"/>
    </xf>
    <xf numFmtId="0" fontId="13" fillId="0" borderId="2" xfId="2" applyFont="1" applyBorder="1" applyAlignment="1">
      <alignment wrapText="1"/>
    </xf>
    <xf numFmtId="0" fontId="14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4" fillId="0" borderId="4" xfId="2" applyFont="1" applyBorder="1" applyAlignment="1">
      <alignment wrapText="1"/>
    </xf>
    <xf numFmtId="0" fontId="13" fillId="0" borderId="4" xfId="2" applyFont="1" applyBorder="1" applyAlignment="1">
      <alignment wrapText="1"/>
    </xf>
    <xf numFmtId="0" fontId="11" fillId="0" borderId="0" xfId="2" applyFont="1" applyBorder="1" applyAlignment="1">
      <alignment horizontal="center" vertical="top"/>
    </xf>
    <xf numFmtId="0" fontId="19" fillId="0" borderId="2" xfId="2" applyFont="1" applyBorder="1" applyAlignment="1">
      <alignment horizontal="center" vertical="top" textRotation="90" wrapText="1"/>
    </xf>
    <xf numFmtId="0" fontId="19" fillId="0" borderId="2" xfId="2" applyFont="1" applyBorder="1" applyAlignment="1">
      <alignment horizontal="left" vertical="top"/>
    </xf>
    <xf numFmtId="0" fontId="19" fillId="0" borderId="5" xfId="2" applyFont="1" applyBorder="1" applyAlignment="1">
      <alignment horizontal="left" vertical="top" wrapText="1"/>
    </xf>
    <xf numFmtId="1" fontId="13" fillId="0" borderId="2" xfId="2" applyNumberFormat="1" applyFont="1" applyBorder="1" applyAlignment="1">
      <alignment horizontal="center" vertical="top"/>
    </xf>
    <xf numFmtId="0" fontId="14" fillId="0" borderId="4" xfId="2" applyFont="1" applyBorder="1" applyAlignment="1">
      <alignment horizontal="left" vertical="top" wrapText="1"/>
    </xf>
    <xf numFmtId="1" fontId="14" fillId="0" borderId="3" xfId="2" applyNumberFormat="1" applyFont="1" applyBorder="1" applyAlignment="1">
      <alignment horizontal="center" vertical="top"/>
    </xf>
    <xf numFmtId="0" fontId="13" fillId="0" borderId="6" xfId="2" applyFont="1" applyBorder="1" applyAlignment="1">
      <alignment horizontal="left" vertical="top"/>
    </xf>
    <xf numFmtId="0" fontId="19" fillId="0" borderId="2" xfId="2" applyFont="1" applyBorder="1" applyAlignment="1">
      <alignment horizontal="left" vertical="top" wrapText="1"/>
    </xf>
    <xf numFmtId="0" fontId="15" fillId="0" borderId="2" xfId="2" applyFont="1" applyBorder="1" applyAlignment="1">
      <alignment horizontal="center" vertical="top"/>
    </xf>
    <xf numFmtId="0" fontId="13" fillId="0" borderId="3" xfId="2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4" fillId="0" borderId="2" xfId="2" applyFont="1" applyBorder="1" applyAlignment="1">
      <alignment horizontal="center" vertical="top"/>
    </xf>
    <xf numFmtId="0" fontId="13" fillId="2" borderId="2" xfId="2" applyFont="1" applyFill="1" applyBorder="1" applyAlignment="1">
      <alignment horizontal="center" vertical="top"/>
    </xf>
    <xf numFmtId="0" fontId="13" fillId="0" borderId="4" xfId="2" applyFont="1" applyBorder="1" applyAlignment="1">
      <alignment vertical="top" wrapText="1"/>
    </xf>
    <xf numFmtId="0" fontId="24" fillId="0" borderId="15" xfId="2" applyFont="1" applyBorder="1" applyAlignment="1">
      <alignment horizontal="justify" vertical="top" wrapText="1"/>
    </xf>
    <xf numFmtId="0" fontId="24" fillId="0" borderId="16" xfId="2" applyFont="1" applyBorder="1" applyAlignment="1">
      <alignment horizontal="justify" vertical="top" wrapText="1"/>
    </xf>
    <xf numFmtId="0" fontId="12" fillId="0" borderId="16" xfId="2" applyFont="1" applyBorder="1" applyAlignment="1">
      <alignment horizontal="justify" vertical="top" wrapText="1"/>
    </xf>
    <xf numFmtId="0" fontId="12" fillId="0" borderId="15" xfId="2" applyFont="1" applyBorder="1" applyAlignment="1">
      <alignment horizontal="justify" vertical="top" wrapText="1"/>
    </xf>
    <xf numFmtId="0" fontId="12" fillId="0" borderId="20" xfId="2" applyFont="1" applyBorder="1" applyAlignment="1">
      <alignment horizontal="justify" vertical="top" wrapText="1"/>
    </xf>
    <xf numFmtId="0" fontId="13" fillId="5" borderId="4" xfId="2" applyFont="1" applyFill="1" applyBorder="1" applyAlignment="1">
      <alignment wrapText="1"/>
    </xf>
  </cellXfs>
  <cellStyles count="9">
    <cellStyle name="Денежный" xfId="1" builtinId="4"/>
    <cellStyle name="Обычный" xfId="0" builtinId="0"/>
    <cellStyle name="Обычный 2" xfId="2" xr:uid="{00000000-0005-0000-0000-000006000000}"/>
    <cellStyle name="Обычный 2 2" xfId="3" xr:uid="{00000000-0005-0000-0000-000007000000}"/>
    <cellStyle name="Обычный 2 3" xfId="4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4" xfId="7" xr:uid="{00000000-0005-0000-0000-00000B000000}"/>
    <cellStyle name="Обычный 5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view="pageBreakPreview" zoomScale="96" zoomScaleNormal="100" zoomScalePageLayoutView="96" workbookViewId="0">
      <selection activeCell="A28" sqref="A28:D31"/>
    </sheetView>
  </sheetViews>
  <sheetFormatPr defaultRowHeight="12.75"/>
  <cols>
    <col min="1" max="1" width="130.140625" customWidth="1"/>
    <col min="2" max="2" width="17.7109375" hidden="1" customWidth="1"/>
    <col min="3" max="3" width="9" hidden="1" customWidth="1"/>
    <col min="4" max="1025" width="9" customWidth="1"/>
  </cols>
  <sheetData>
    <row r="1" spans="1:4" ht="15.75">
      <c r="A1" s="15" t="s">
        <v>0</v>
      </c>
      <c r="B1" s="16"/>
      <c r="C1" s="17"/>
      <c r="D1" s="17"/>
    </row>
    <row r="2" spans="1:4" ht="15.75">
      <c r="A2" s="15" t="s">
        <v>1</v>
      </c>
      <c r="B2" s="16"/>
      <c r="C2" s="17"/>
      <c r="D2" s="17"/>
    </row>
    <row r="3" spans="1:4" ht="37.5">
      <c r="A3" s="18" t="s">
        <v>2</v>
      </c>
      <c r="B3" s="16"/>
      <c r="C3" s="17"/>
      <c r="D3" s="17"/>
    </row>
    <row r="4" spans="1:4" ht="18.75" customHeight="1">
      <c r="A4" s="14" t="s">
        <v>3</v>
      </c>
      <c r="B4" s="14"/>
      <c r="C4" s="14"/>
      <c r="D4" s="14"/>
    </row>
    <row r="5" spans="1:4" ht="18.75" customHeight="1">
      <c r="A5" s="14" t="s">
        <v>4</v>
      </c>
      <c r="B5" s="14"/>
      <c r="C5" s="14"/>
      <c r="D5" s="14"/>
    </row>
    <row r="6" spans="1:4" ht="18.75" customHeight="1">
      <c r="A6" s="14" t="s">
        <v>5</v>
      </c>
      <c r="B6" s="14"/>
      <c r="C6" s="14"/>
      <c r="D6" s="14"/>
    </row>
    <row r="7" spans="1:4" ht="18.75" customHeight="1">
      <c r="A7" s="13" t="s">
        <v>6</v>
      </c>
      <c r="B7" s="13"/>
      <c r="C7" s="13"/>
      <c r="D7" s="13"/>
    </row>
    <row r="8" spans="1:4" ht="18.75" customHeight="1">
      <c r="A8" s="14" t="s">
        <v>7</v>
      </c>
      <c r="B8" s="14"/>
      <c r="C8" s="14"/>
      <c r="D8" s="14"/>
    </row>
    <row r="9" spans="1:4" ht="18.75">
      <c r="A9" s="19"/>
      <c r="B9" s="16"/>
      <c r="C9" s="17"/>
      <c r="D9" s="17"/>
    </row>
    <row r="10" spans="1:4" ht="18.75">
      <c r="A10" s="20" t="s">
        <v>8</v>
      </c>
      <c r="B10" s="21" t="s">
        <v>9</v>
      </c>
      <c r="C10" s="22" t="s">
        <v>10</v>
      </c>
      <c r="D10" s="17"/>
    </row>
    <row r="11" spans="1:4" ht="18.75">
      <c r="A11" s="20" t="s">
        <v>11</v>
      </c>
      <c r="B11" s="21"/>
      <c r="C11" s="22"/>
      <c r="D11" s="17"/>
    </row>
    <row r="12" spans="1:4" ht="18.75">
      <c r="A12" s="23" t="s">
        <v>12</v>
      </c>
      <c r="B12" s="21"/>
      <c r="C12" s="22"/>
      <c r="D12" s="17"/>
    </row>
    <row r="13" spans="1:4" ht="25.5">
      <c r="A13" s="24" t="s">
        <v>13</v>
      </c>
      <c r="B13" s="25" t="s">
        <v>14</v>
      </c>
      <c r="C13" s="17"/>
      <c r="D13" s="17"/>
    </row>
    <row r="14" spans="1:4" ht="18.75">
      <c r="A14" s="24" t="s">
        <v>15</v>
      </c>
      <c r="B14" s="25"/>
      <c r="C14" s="17"/>
      <c r="D14" s="17"/>
    </row>
    <row r="15" spans="1:4" ht="18.75">
      <c r="A15" s="26" t="s">
        <v>16</v>
      </c>
      <c r="B15" s="16"/>
      <c r="C15" s="17"/>
      <c r="D15" s="17"/>
    </row>
    <row r="16" spans="1:4" ht="18.75">
      <c r="A16" s="26" t="s">
        <v>17</v>
      </c>
      <c r="B16" s="16"/>
      <c r="C16" s="17"/>
      <c r="D16" s="17"/>
    </row>
    <row r="17" spans="1:5" ht="18.75">
      <c r="A17" s="26" t="s">
        <v>18</v>
      </c>
      <c r="B17" s="16"/>
      <c r="C17" s="17"/>
      <c r="D17" s="17"/>
      <c r="E17" s="60"/>
    </row>
    <row r="18" spans="1:5" ht="15.75">
      <c r="A18" s="27" t="s">
        <v>19</v>
      </c>
      <c r="B18" s="16"/>
      <c r="C18" s="17"/>
      <c r="D18" s="17"/>
      <c r="E18" s="60"/>
    </row>
    <row r="19" spans="1:5" ht="15.75">
      <c r="A19" s="28" t="s">
        <v>20</v>
      </c>
      <c r="B19" s="16"/>
      <c r="C19" s="17"/>
      <c r="D19" s="17"/>
      <c r="E19" s="60"/>
    </row>
    <row r="20" spans="1:5" ht="15.75">
      <c r="A20" s="27" t="s">
        <v>21</v>
      </c>
      <c r="B20" s="16"/>
      <c r="C20" s="17"/>
      <c r="D20" s="17"/>
      <c r="E20" s="60"/>
    </row>
    <row r="21" spans="1:5" ht="18.75">
      <c r="A21" s="26" t="s">
        <v>22</v>
      </c>
      <c r="B21" s="16"/>
      <c r="C21" s="17"/>
      <c r="D21" s="17"/>
      <c r="E21" s="60"/>
    </row>
    <row r="22" spans="1:5" ht="18.75">
      <c r="A22" s="26" t="s">
        <v>23</v>
      </c>
      <c r="B22" s="16"/>
      <c r="C22" s="17"/>
      <c r="D22" s="17"/>
      <c r="E22" s="60"/>
    </row>
    <row r="23" spans="1:5" ht="18.75">
      <c r="A23" s="18" t="s">
        <v>24</v>
      </c>
      <c r="B23" s="16"/>
      <c r="C23" s="29"/>
      <c r="D23" s="29"/>
      <c r="E23" s="17"/>
    </row>
    <row r="24" spans="1:5" ht="15.75">
      <c r="A24" s="30" t="s">
        <v>25</v>
      </c>
      <c r="B24" s="16"/>
      <c r="C24" s="29"/>
      <c r="D24" s="29"/>
      <c r="E24" s="17"/>
    </row>
    <row r="25" spans="1:5" ht="15.75">
      <c r="A25" s="30" t="s">
        <v>26</v>
      </c>
      <c r="B25" s="16"/>
      <c r="C25" s="17"/>
      <c r="D25" s="17"/>
      <c r="E25" s="60"/>
    </row>
    <row r="26" spans="1:5" ht="15.75">
      <c r="A26" s="30"/>
      <c r="B26" s="16"/>
      <c r="C26" s="17"/>
      <c r="D26" s="17"/>
      <c r="E26" s="60"/>
    </row>
    <row r="27" spans="1:5" ht="15.75" customHeight="1">
      <c r="A27" s="12" t="s">
        <v>27</v>
      </c>
      <c r="B27" s="12"/>
      <c r="C27" s="12"/>
      <c r="D27" s="12"/>
      <c r="E27" s="60"/>
    </row>
    <row r="28" spans="1:5">
      <c r="A28" s="11" t="s">
        <v>28</v>
      </c>
      <c r="B28" s="11"/>
      <c r="C28" s="11"/>
      <c r="D28" s="11"/>
      <c r="E28" s="60"/>
    </row>
    <row r="29" spans="1:5">
      <c r="A29" s="11" t="s">
        <v>29</v>
      </c>
      <c r="B29" s="11"/>
      <c r="C29" s="11"/>
      <c r="D29" s="11"/>
      <c r="E29" s="60"/>
    </row>
    <row r="30" spans="1:5">
      <c r="A30" s="11" t="s">
        <v>30</v>
      </c>
      <c r="B30" s="11"/>
      <c r="C30" s="11"/>
      <c r="D30" s="11"/>
      <c r="E30" s="60"/>
    </row>
    <row r="31" spans="1:5">
      <c r="A31" s="11" t="s">
        <v>31</v>
      </c>
      <c r="B31" s="11"/>
      <c r="C31" s="11"/>
      <c r="D31" s="11"/>
      <c r="E31" s="60"/>
    </row>
  </sheetData>
  <mergeCells count="10">
    <mergeCell ref="A27:D27"/>
    <mergeCell ref="A28:D28"/>
    <mergeCell ref="A29:D29"/>
    <mergeCell ref="A30:D30"/>
    <mergeCell ref="A31:D31"/>
    <mergeCell ref="A4:D4"/>
    <mergeCell ref="A5:D5"/>
    <mergeCell ref="A6:D6"/>
    <mergeCell ref="A7:D7"/>
    <mergeCell ref="A8:D8"/>
  </mergeCells>
  <printOptions gridLines="1"/>
  <pageMargins left="0.7" right="0.32986111111111099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71"/>
  <sheetViews>
    <sheetView view="pageBreakPreview" zoomScale="200" zoomScaleNormal="130" zoomScalePageLayoutView="200" workbookViewId="0">
      <pane xSplit="4" ySplit="7" topLeftCell="E25" activePane="bottomRight" state="frozen"/>
      <selection pane="bottomRight" activeCell="Q6" sqref="Q6:V6"/>
      <selection pane="bottomLeft" activeCell="A25" sqref="A25"/>
      <selection pane="topRight" activeCell="E1" sqref="E1"/>
    </sheetView>
  </sheetViews>
  <sheetFormatPr defaultRowHeight="11.25"/>
  <cols>
    <col min="1" max="1" width="9.140625" style="31" customWidth="1"/>
    <col min="2" max="2" width="21.140625" style="31" customWidth="1"/>
    <col min="3" max="3" width="6.42578125" style="31" customWidth="1"/>
    <col min="4" max="4" width="7.5703125" style="31" customWidth="1"/>
    <col min="5" max="5" width="4.85546875" style="31" hidden="1" customWidth="1"/>
    <col min="6" max="6" width="5.28515625" style="31" hidden="1" customWidth="1"/>
    <col min="7" max="7" width="6.28515625" style="31" hidden="1" customWidth="1"/>
    <col min="8" max="8" width="6.42578125" style="31" hidden="1" customWidth="1"/>
    <col min="9" max="9" width="6.7109375" style="31" hidden="1" customWidth="1"/>
    <col min="10" max="10" width="5.28515625" style="31" hidden="1" customWidth="1"/>
    <col min="11" max="11" width="5" style="31" hidden="1" customWidth="1"/>
    <col min="12" max="12" width="5.28515625" style="31" hidden="1" customWidth="1"/>
    <col min="13" max="13" width="9" style="31" hidden="1" customWidth="1"/>
    <col min="14" max="14" width="4.5703125" style="31" hidden="1" customWidth="1"/>
    <col min="15" max="15" width="6" style="31" customWidth="1"/>
    <col min="16" max="16" width="5.5703125" style="31" customWidth="1"/>
    <col min="17" max="17" width="3.5703125" style="31" hidden="1" customWidth="1"/>
    <col min="18" max="18" width="3.7109375" style="31" hidden="1" customWidth="1"/>
    <col min="19" max="19" width="5.42578125" style="31" hidden="1" customWidth="1"/>
    <col min="20" max="21" width="4" style="31" hidden="1" customWidth="1"/>
    <col min="22" max="22" width="9.28515625" style="31" customWidth="1"/>
    <col min="23" max="23" width="3.5703125" style="31" hidden="1" customWidth="1"/>
    <col min="24" max="24" width="3.7109375" style="31" hidden="1" customWidth="1"/>
    <col min="25" max="25" width="5.42578125" style="31" hidden="1" customWidth="1"/>
    <col min="26" max="26" width="4.85546875" style="31" hidden="1" customWidth="1"/>
    <col min="27" max="27" width="3.85546875" style="31" hidden="1" customWidth="1"/>
    <col min="28" max="28" width="7.28515625" style="31" customWidth="1"/>
    <col min="29" max="29" width="3.7109375" style="31" hidden="1" customWidth="1"/>
    <col min="30" max="30" width="3.5703125" style="31" hidden="1" customWidth="1"/>
    <col min="31" max="31" width="5.42578125" style="31" hidden="1" customWidth="1"/>
    <col min="32" max="32" width="5.5703125" style="31" hidden="1" customWidth="1"/>
    <col min="33" max="33" width="4.28515625" style="31" hidden="1" customWidth="1"/>
    <col min="34" max="34" width="7.140625" style="31" customWidth="1"/>
    <col min="35" max="36" width="3.7109375" style="31" hidden="1" customWidth="1"/>
    <col min="37" max="37" width="5.42578125" style="31" hidden="1" customWidth="1"/>
    <col min="38" max="38" width="5.7109375" style="31" hidden="1" customWidth="1"/>
    <col min="39" max="39" width="4.28515625" style="31" hidden="1" customWidth="1"/>
    <col min="40" max="40" width="9.42578125" style="31" customWidth="1"/>
    <col min="41" max="41" width="9" style="31" hidden="1" customWidth="1"/>
    <col min="42" max="257" width="9.140625" style="31" customWidth="1"/>
    <col min="258" max="1025" width="9.140625" customWidth="1"/>
  </cols>
  <sheetData>
    <row r="1" spans="1:44" hidden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42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32" customFormat="1" ht="11.25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4" s="32" customFormat="1" ht="11.25" customHeight="1">
      <c r="A4" s="9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4" s="34" customFormat="1" ht="13.5" customHeight="1">
      <c r="A5" s="8" t="s">
        <v>34</v>
      </c>
      <c r="B5" s="8" t="s">
        <v>35</v>
      </c>
      <c r="C5" s="8"/>
      <c r="D5" s="8"/>
      <c r="E5" s="8" t="s">
        <v>36</v>
      </c>
      <c r="F5" s="8"/>
      <c r="G5" s="7" t="s">
        <v>37</v>
      </c>
      <c r="H5" s="7"/>
      <c r="I5" s="7"/>
      <c r="J5" s="7"/>
      <c r="K5" s="7"/>
      <c r="L5" s="7"/>
      <c r="M5" s="7"/>
      <c r="N5" s="7"/>
      <c r="O5" s="8" t="s">
        <v>38</v>
      </c>
      <c r="P5" s="8"/>
      <c r="Q5" s="6" t="s">
        <v>39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8" t="s">
        <v>40</v>
      </c>
      <c r="AO5" s="8" t="s">
        <v>41</v>
      </c>
    </row>
    <row r="6" spans="1:44" s="34" customFormat="1" ht="14.25" customHeight="1">
      <c r="A6" s="8"/>
      <c r="B6" s="8"/>
      <c r="C6" s="8"/>
      <c r="D6" s="8"/>
      <c r="E6" s="8"/>
      <c r="F6" s="8"/>
      <c r="G6" s="8" t="s">
        <v>42</v>
      </c>
      <c r="H6" s="8" t="s">
        <v>43</v>
      </c>
      <c r="I6" s="8" t="s">
        <v>44</v>
      </c>
      <c r="J6" s="8"/>
      <c r="K6" s="8"/>
      <c r="L6" s="8"/>
      <c r="M6" s="8"/>
      <c r="N6" s="8"/>
      <c r="O6" s="8" t="s">
        <v>45</v>
      </c>
      <c r="P6" s="7" t="s">
        <v>46</v>
      </c>
      <c r="Q6" s="7" t="s">
        <v>47</v>
      </c>
      <c r="R6" s="7"/>
      <c r="S6" s="7"/>
      <c r="T6" s="7"/>
      <c r="U6" s="7"/>
      <c r="V6" s="7"/>
      <c r="W6" s="7" t="s">
        <v>48</v>
      </c>
      <c r="X6" s="7"/>
      <c r="Y6" s="7"/>
      <c r="Z6" s="7"/>
      <c r="AA6" s="7"/>
      <c r="AB6" s="7"/>
      <c r="AC6" s="7" t="s">
        <v>49</v>
      </c>
      <c r="AD6" s="7"/>
      <c r="AE6" s="7"/>
      <c r="AF6" s="7"/>
      <c r="AG6" s="7"/>
      <c r="AH6" s="7"/>
      <c r="AI6" s="7" t="s">
        <v>50</v>
      </c>
      <c r="AJ6" s="7"/>
      <c r="AK6" s="7"/>
      <c r="AL6" s="7"/>
      <c r="AM6" s="7"/>
      <c r="AN6" s="8"/>
      <c r="AO6" s="8"/>
    </row>
    <row r="7" spans="1:44" s="34" customFormat="1" ht="38.25" customHeight="1">
      <c r="A7" s="8"/>
      <c r="B7" s="8"/>
      <c r="C7" s="8"/>
      <c r="D7" s="8"/>
      <c r="E7" s="5" t="s">
        <v>51</v>
      </c>
      <c r="F7" s="5" t="s">
        <v>52</v>
      </c>
      <c r="G7" s="8"/>
      <c r="H7" s="8"/>
      <c r="I7" s="5" t="s">
        <v>53</v>
      </c>
      <c r="J7" s="7" t="s">
        <v>54</v>
      </c>
      <c r="K7" s="7"/>
      <c r="L7" s="7"/>
      <c r="M7" s="7" t="s">
        <v>55</v>
      </c>
      <c r="N7" s="5" t="s">
        <v>56</v>
      </c>
      <c r="O7" s="8"/>
      <c r="P7" s="8"/>
      <c r="Q7" s="7" t="s">
        <v>57</v>
      </c>
      <c r="R7" s="7"/>
      <c r="S7" s="7"/>
      <c r="T7" s="7"/>
      <c r="U7" s="7"/>
      <c r="V7" s="7" t="s">
        <v>38</v>
      </c>
      <c r="W7" s="7" t="s">
        <v>57</v>
      </c>
      <c r="X7" s="7"/>
      <c r="Y7" s="7"/>
      <c r="Z7" s="7"/>
      <c r="AA7" s="7"/>
      <c r="AB7" s="7" t="s">
        <v>38</v>
      </c>
      <c r="AC7" s="7" t="s">
        <v>57</v>
      </c>
      <c r="AD7" s="7"/>
      <c r="AE7" s="7"/>
      <c r="AF7" s="7"/>
      <c r="AG7" s="7"/>
      <c r="AH7" s="7" t="s">
        <v>38</v>
      </c>
      <c r="AI7" s="7" t="s">
        <v>57</v>
      </c>
      <c r="AJ7" s="7"/>
      <c r="AK7" s="7"/>
      <c r="AL7" s="7"/>
      <c r="AM7" s="7"/>
      <c r="AN7" s="8"/>
      <c r="AO7" s="8"/>
    </row>
    <row r="8" spans="1:44" s="34" customFormat="1" ht="42.75" hidden="1" customHeight="1">
      <c r="A8" s="8"/>
      <c r="B8" s="8"/>
      <c r="C8" s="8"/>
      <c r="D8" s="8"/>
      <c r="E8" s="5"/>
      <c r="F8" s="5"/>
      <c r="G8" s="8"/>
      <c r="H8" s="8"/>
      <c r="I8" s="5"/>
      <c r="J8" s="126" t="s">
        <v>58</v>
      </c>
      <c r="K8" s="126" t="s">
        <v>59</v>
      </c>
      <c r="L8" s="126" t="s">
        <v>60</v>
      </c>
      <c r="M8" s="7"/>
      <c r="N8" s="5"/>
      <c r="O8" s="8"/>
      <c r="P8" s="8"/>
      <c r="Q8" s="35" t="s">
        <v>58</v>
      </c>
      <c r="R8" s="35" t="s">
        <v>59</v>
      </c>
      <c r="S8" s="35" t="s">
        <v>60</v>
      </c>
      <c r="T8" s="35" t="s">
        <v>55</v>
      </c>
      <c r="U8" s="35" t="s">
        <v>56</v>
      </c>
      <c r="V8" s="7"/>
      <c r="W8" s="35" t="s">
        <v>58</v>
      </c>
      <c r="X8" s="35" t="s">
        <v>59</v>
      </c>
      <c r="Y8" s="35" t="s">
        <v>60</v>
      </c>
      <c r="Z8" s="35" t="s">
        <v>55</v>
      </c>
      <c r="AA8" s="35" t="s">
        <v>56</v>
      </c>
      <c r="AB8" s="7"/>
      <c r="AC8" s="35" t="s">
        <v>58</v>
      </c>
      <c r="AD8" s="35" t="s">
        <v>59</v>
      </c>
      <c r="AE8" s="35" t="s">
        <v>60</v>
      </c>
      <c r="AF8" s="35" t="s">
        <v>55</v>
      </c>
      <c r="AG8" s="35" t="s">
        <v>56</v>
      </c>
      <c r="AH8" s="7"/>
      <c r="AI8" s="35" t="s">
        <v>58</v>
      </c>
      <c r="AJ8" s="35" t="s">
        <v>59</v>
      </c>
      <c r="AK8" s="35" t="s">
        <v>60</v>
      </c>
      <c r="AL8" s="35" t="s">
        <v>55</v>
      </c>
      <c r="AM8" s="35" t="s">
        <v>56</v>
      </c>
      <c r="AN8" s="8"/>
      <c r="AO8" s="8"/>
    </row>
    <row r="9" spans="1:44" s="34" customFormat="1">
      <c r="A9" s="36"/>
      <c r="B9" s="4" t="s">
        <v>61</v>
      </c>
      <c r="C9" s="4"/>
      <c r="D9" s="4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37">
        <f>P38+P44+P49+P57+P62</f>
        <v>184</v>
      </c>
      <c r="Q9" s="124"/>
      <c r="R9" s="124"/>
      <c r="S9" s="124"/>
      <c r="T9" s="124"/>
      <c r="U9" s="124"/>
      <c r="V9" s="37">
        <f>V38+V44+V49+V57+V62</f>
        <v>64</v>
      </c>
      <c r="W9" s="124"/>
      <c r="X9" s="124"/>
      <c r="Y9" s="124"/>
      <c r="Z9" s="124"/>
      <c r="AA9" s="124"/>
      <c r="AB9" s="37">
        <f>AB38+AB44+AB49+AB57+AB62</f>
        <v>64</v>
      </c>
      <c r="AC9" s="124"/>
      <c r="AD9" s="124"/>
      <c r="AE9" s="124"/>
      <c r="AF9" s="124"/>
      <c r="AG9" s="124"/>
      <c r="AH9" s="37">
        <f>AH38+AH44+AH49+AH57+AH62</f>
        <v>60</v>
      </c>
      <c r="AI9" s="124"/>
      <c r="AJ9" s="124"/>
      <c r="AK9" s="124"/>
      <c r="AL9" s="124"/>
      <c r="AM9" s="124"/>
      <c r="AN9" s="37">
        <f>AN38+AN44+AN49+AN57+AN62</f>
        <v>6768</v>
      </c>
      <c r="AO9" s="126"/>
    </row>
    <row r="10" spans="1:44" s="34" customFormat="1" ht="25.5" customHeight="1">
      <c r="A10" s="36"/>
      <c r="B10" s="3" t="s">
        <v>62</v>
      </c>
      <c r="C10" s="3"/>
      <c r="D10" s="3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37">
        <f>P9-P34-P35-P36-P37</f>
        <v>180</v>
      </c>
      <c r="Q10" s="37">
        <f>Q9-Q26-Q28-Q30-Q32-Q34-Q35-Q36-Q37</f>
        <v>0</v>
      </c>
      <c r="R10" s="37">
        <f>R9-R26-R28-R30-R32-R34-R35-R36-R37</f>
        <v>0</v>
      </c>
      <c r="S10" s="37">
        <f>S9-S26-S28-S30-S32-S34-S35-S36-S37</f>
        <v>0</v>
      </c>
      <c r="T10" s="37">
        <f>T9-T26-T28-T30-T32-T34-T35-T36-T37</f>
        <v>0</v>
      </c>
      <c r="U10" s="37">
        <f>U9-U26-U28-U30-U32-U34-U35-U36-U37</f>
        <v>0</v>
      </c>
      <c r="V10" s="37">
        <f>V9-V26-V28-V34-V35</f>
        <v>60</v>
      </c>
      <c r="W10" s="37">
        <f>W9-W26-W28-W30-W32-W34-W35-W36-W37</f>
        <v>0</v>
      </c>
      <c r="X10" s="37">
        <f>X9-X26-X28-X30-X32-X34-X35-X36-X37</f>
        <v>0</v>
      </c>
      <c r="Y10" s="37">
        <f>Y9-Y26-Y28-Y30-Y32-Y34-Y35-Y36-Y37</f>
        <v>0</v>
      </c>
      <c r="Z10" s="37">
        <f>Z9-Z26-Z28-Z30-Z32-Z34-Z35-Z36-Z37</f>
        <v>0</v>
      </c>
      <c r="AA10" s="37">
        <f>AA9-AA26-AA28-AA30-AA32-AA34-AA35-AA36-AA37</f>
        <v>0</v>
      </c>
      <c r="AB10" s="37">
        <f>AB9-AB30-AB32-AB36-AB37</f>
        <v>60</v>
      </c>
      <c r="AC10" s="124"/>
      <c r="AD10" s="124"/>
      <c r="AE10" s="124"/>
      <c r="AF10" s="124"/>
      <c r="AG10" s="124"/>
      <c r="AH10" s="37">
        <f>AH9-AH34-AH35</f>
        <v>60</v>
      </c>
      <c r="AI10" s="124"/>
      <c r="AJ10" s="124"/>
      <c r="AK10" s="124"/>
      <c r="AL10" s="124"/>
      <c r="AM10" s="124"/>
      <c r="AN10" s="37" t="e">
        <f>AN9-AN34-AN35-AN29-#REF!-AN27-AN28-AN25-AN26</f>
        <v>#REF!</v>
      </c>
      <c r="AO10" s="126"/>
    </row>
    <row r="11" spans="1:44" s="32" customFormat="1" ht="11.25" customHeight="1">
      <c r="A11" s="124" t="s">
        <v>63</v>
      </c>
      <c r="B11" s="2" t="s">
        <v>64</v>
      </c>
      <c r="C11" s="2"/>
      <c r="D11" s="2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R11" s="39"/>
    </row>
    <row r="12" spans="1:44" s="34" customFormat="1" ht="11.25" customHeight="1">
      <c r="A12" s="126" t="s">
        <v>65</v>
      </c>
      <c r="B12" s="4"/>
      <c r="C12" s="4"/>
      <c r="D12" s="4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</row>
    <row r="13" spans="1:44" s="34" customFormat="1" ht="13.5" customHeight="1">
      <c r="A13" s="126" t="s">
        <v>66</v>
      </c>
      <c r="B13" s="3" t="s">
        <v>67</v>
      </c>
      <c r="C13" s="3"/>
      <c r="D13" s="3"/>
      <c r="E13" s="126">
        <v>2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40">
        <v>5</v>
      </c>
      <c r="Q13" s="126"/>
      <c r="R13" s="126"/>
      <c r="S13" s="126"/>
      <c r="T13" s="126"/>
      <c r="U13" s="126"/>
      <c r="V13" s="126">
        <v>5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>
        <f>P13*36</f>
        <v>180</v>
      </c>
      <c r="AO13" s="126"/>
    </row>
    <row r="14" spans="1:44" s="34" customFormat="1" ht="14.25" customHeight="1">
      <c r="A14" s="126" t="s">
        <v>68</v>
      </c>
      <c r="B14" s="3" t="s">
        <v>69</v>
      </c>
      <c r="C14" s="3"/>
      <c r="D14" s="3"/>
      <c r="E14" s="126">
        <v>2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40">
        <v>4</v>
      </c>
      <c r="Q14" s="126"/>
      <c r="R14" s="126"/>
      <c r="S14" s="126"/>
      <c r="T14" s="126"/>
      <c r="U14" s="126"/>
      <c r="V14" s="126">
        <v>4</v>
      </c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>
        <f>P14*36</f>
        <v>144</v>
      </c>
      <c r="AO14" s="126"/>
    </row>
    <row r="15" spans="1:44" s="32" customFormat="1">
      <c r="A15" s="124" t="s">
        <v>70</v>
      </c>
      <c r="B15" s="2" t="s">
        <v>71</v>
      </c>
      <c r="C15" s="2"/>
      <c r="D15" s="2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</row>
    <row r="16" spans="1:44" s="32" customFormat="1">
      <c r="A16" s="124" t="s">
        <v>72</v>
      </c>
      <c r="B16" s="2" t="s">
        <v>73</v>
      </c>
      <c r="C16" s="2"/>
      <c r="D16" s="2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</row>
    <row r="17" spans="1:41" s="34" customFormat="1" ht="25.5" customHeight="1">
      <c r="A17" s="126" t="s">
        <v>74</v>
      </c>
      <c r="B17" s="3" t="s">
        <v>16</v>
      </c>
      <c r="C17" s="3"/>
      <c r="D17" s="3"/>
      <c r="E17" s="126">
        <v>2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>
        <v>6</v>
      </c>
      <c r="Q17" s="126"/>
      <c r="R17" s="126"/>
      <c r="S17" s="126"/>
      <c r="T17" s="126"/>
      <c r="U17" s="126"/>
      <c r="V17" s="126">
        <v>3</v>
      </c>
      <c r="W17" s="126"/>
      <c r="X17" s="126"/>
      <c r="Y17" s="126"/>
      <c r="Z17" s="126"/>
      <c r="AA17" s="126"/>
      <c r="AB17" s="126">
        <v>3</v>
      </c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>
        <f>P17*36</f>
        <v>216</v>
      </c>
      <c r="AO17" s="126"/>
    </row>
    <row r="18" spans="1:41" s="34" customFormat="1" ht="12" customHeight="1">
      <c r="A18" s="126" t="s">
        <v>75</v>
      </c>
      <c r="B18" s="3" t="s">
        <v>76</v>
      </c>
      <c r="C18" s="3"/>
      <c r="D18" s="3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>
        <v>2</v>
      </c>
      <c r="Q18" s="126"/>
      <c r="R18" s="126"/>
      <c r="S18" s="126"/>
      <c r="T18" s="126"/>
      <c r="U18" s="126"/>
      <c r="V18" s="126">
        <v>1</v>
      </c>
      <c r="W18" s="126"/>
      <c r="X18" s="126"/>
      <c r="Y18" s="126"/>
      <c r="Z18" s="126"/>
      <c r="AA18" s="126"/>
      <c r="AB18" s="126">
        <v>1</v>
      </c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>
        <f>P18*36</f>
        <v>72</v>
      </c>
      <c r="AO18" s="126"/>
    </row>
    <row r="19" spans="1:41" s="34" customFormat="1" ht="26.25" customHeight="1">
      <c r="A19" s="126" t="s">
        <v>77</v>
      </c>
      <c r="B19" s="3" t="s">
        <v>78</v>
      </c>
      <c r="C19" s="3"/>
      <c r="D19" s="3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>
        <v>2</v>
      </c>
      <c r="Q19" s="126"/>
      <c r="R19" s="126"/>
      <c r="S19" s="126"/>
      <c r="T19" s="126"/>
      <c r="U19" s="126"/>
      <c r="V19" s="126">
        <v>1</v>
      </c>
      <c r="W19" s="126"/>
      <c r="X19" s="126"/>
      <c r="Y19" s="126"/>
      <c r="Z19" s="126"/>
      <c r="AA19" s="126"/>
      <c r="AB19" s="126">
        <v>1</v>
      </c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>
        <f>P19*36</f>
        <v>72</v>
      </c>
      <c r="AO19" s="126"/>
    </row>
    <row r="20" spans="1:41" s="34" customFormat="1" ht="13.5" customHeight="1">
      <c r="A20" s="126" t="s">
        <v>79</v>
      </c>
      <c r="B20" s="3" t="s">
        <v>80</v>
      </c>
      <c r="C20" s="3"/>
      <c r="D20" s="3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>
        <v>2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41">
        <v>2</v>
      </c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>
        <f>P20*36</f>
        <v>72</v>
      </c>
      <c r="AO20" s="126"/>
    </row>
    <row r="21" spans="1:41" s="34" customFormat="1" ht="24.75" customHeight="1">
      <c r="A21" s="126" t="s">
        <v>81</v>
      </c>
      <c r="B21" s="3" t="s">
        <v>82</v>
      </c>
      <c r="C21" s="3"/>
      <c r="D21" s="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>
        <v>2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>
        <v>2</v>
      </c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>
        <f>P21*36</f>
        <v>72</v>
      </c>
      <c r="AO21" s="126"/>
    </row>
    <row r="22" spans="1:41" s="34" customFormat="1" ht="24.75" customHeight="1">
      <c r="A22" s="126" t="s">
        <v>83</v>
      </c>
      <c r="B22" s="1" t="s">
        <v>84</v>
      </c>
      <c r="C22" s="1"/>
      <c r="D22" s="1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>
        <v>2</v>
      </c>
      <c r="Q22" s="126"/>
      <c r="R22" s="126"/>
      <c r="S22" s="126"/>
      <c r="T22" s="126"/>
      <c r="U22" s="126"/>
      <c r="V22" s="126">
        <v>1</v>
      </c>
      <c r="W22" s="126"/>
      <c r="X22" s="126"/>
      <c r="Y22" s="126"/>
      <c r="Z22" s="126"/>
      <c r="AA22" s="126"/>
      <c r="AB22" s="126">
        <v>1</v>
      </c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>
        <f>P22*36</f>
        <v>72</v>
      </c>
      <c r="AO22" s="126"/>
    </row>
    <row r="23" spans="1:41" s="34" customFormat="1" ht="25.5" customHeight="1">
      <c r="A23" s="126" t="s">
        <v>85</v>
      </c>
      <c r="B23" s="156" t="s">
        <v>86</v>
      </c>
      <c r="C23" s="156"/>
      <c r="D23" s="15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>
        <v>1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>
        <v>1</v>
      </c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>
        <f>P23*36</f>
        <v>36</v>
      </c>
      <c r="AO23" s="126"/>
    </row>
    <row r="24" spans="1:41" s="32" customFormat="1" ht="12.75" customHeight="1">
      <c r="A24" s="124" t="s">
        <v>87</v>
      </c>
      <c r="B24" s="157" t="s">
        <v>88</v>
      </c>
      <c r="C24" s="157"/>
      <c r="D24" s="157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</row>
    <row r="25" spans="1:41" s="32" customFormat="1" ht="36.75" customHeight="1">
      <c r="A25" s="158" t="s">
        <v>89</v>
      </c>
      <c r="B25" s="3" t="s">
        <v>90</v>
      </c>
      <c r="C25" s="3"/>
      <c r="D25" s="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26"/>
      <c r="P25" s="126">
        <v>1</v>
      </c>
      <c r="Q25" s="126"/>
      <c r="R25" s="126"/>
      <c r="S25" s="126"/>
      <c r="T25" s="126"/>
      <c r="U25" s="126"/>
      <c r="V25" s="126">
        <v>1</v>
      </c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>
        <f>P25*36</f>
        <v>36</v>
      </c>
      <c r="AO25" s="124"/>
    </row>
    <row r="26" spans="1:41" s="32" customFormat="1" ht="12.75" customHeight="1">
      <c r="A26" s="158"/>
      <c r="B26" s="4" t="s">
        <v>91</v>
      </c>
      <c r="C26" s="4"/>
      <c r="D26" s="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3"/>
      <c r="P26" s="43">
        <v>1</v>
      </c>
      <c r="Q26" s="43"/>
      <c r="R26" s="43"/>
      <c r="S26" s="43"/>
      <c r="T26" s="43"/>
      <c r="U26" s="43"/>
      <c r="V26" s="43">
        <v>1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>
        <f>P26*36</f>
        <v>36</v>
      </c>
      <c r="AO26" s="124"/>
    </row>
    <row r="27" spans="1:41" s="34" customFormat="1" ht="11.25" customHeight="1">
      <c r="A27" s="158" t="s">
        <v>92</v>
      </c>
      <c r="B27" s="3" t="s">
        <v>93</v>
      </c>
      <c r="C27" s="3"/>
      <c r="D27" s="3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>
        <v>1</v>
      </c>
      <c r="Q27" s="126"/>
      <c r="R27" s="126"/>
      <c r="S27" s="126"/>
      <c r="T27" s="126"/>
      <c r="U27" s="126"/>
      <c r="V27" s="126">
        <v>1</v>
      </c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>
        <f>P27*36</f>
        <v>36</v>
      </c>
      <c r="AO27" s="126"/>
    </row>
    <row r="28" spans="1:41" s="34" customFormat="1" ht="24" customHeight="1">
      <c r="A28" s="158"/>
      <c r="B28" s="3" t="s">
        <v>94</v>
      </c>
      <c r="C28" s="3"/>
      <c r="D28" s="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126"/>
      <c r="P28" s="126">
        <v>1</v>
      </c>
      <c r="Q28" s="126"/>
      <c r="R28" s="126"/>
      <c r="S28" s="126"/>
      <c r="T28" s="126"/>
      <c r="U28" s="126"/>
      <c r="V28" s="126">
        <v>1</v>
      </c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>
        <f>P28*36</f>
        <v>36</v>
      </c>
      <c r="AO28" s="126"/>
    </row>
    <row r="29" spans="1:41" s="34" customFormat="1" ht="22.5" customHeight="1">
      <c r="A29" s="159" t="s">
        <v>95</v>
      </c>
      <c r="B29" s="3" t="s">
        <v>96</v>
      </c>
      <c r="C29" s="3"/>
      <c r="D29" s="3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>
        <v>1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>
        <v>1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>
        <f>P29*36</f>
        <v>36</v>
      </c>
      <c r="AO29" s="126"/>
    </row>
    <row r="30" spans="1:41" s="34" customFormat="1" ht="11.25" customHeight="1">
      <c r="A30" s="159"/>
      <c r="B30" s="3" t="s">
        <v>97</v>
      </c>
      <c r="C30" s="3"/>
      <c r="D30" s="3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>
        <v>1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>
        <v>1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>
        <f>P30*36</f>
        <v>36</v>
      </c>
      <c r="AO30" s="126"/>
    </row>
    <row r="31" spans="1:41" s="34" customFormat="1" ht="22.5" customHeight="1">
      <c r="A31" s="159" t="s">
        <v>98</v>
      </c>
      <c r="B31" s="3" t="s">
        <v>99</v>
      </c>
      <c r="C31" s="3"/>
      <c r="D31" s="3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>
        <v>1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>
        <v>1</v>
      </c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>
        <f>P31*36</f>
        <v>36</v>
      </c>
      <c r="AO31" s="126"/>
    </row>
    <row r="32" spans="1:41" s="34" customFormat="1" ht="22.5" customHeight="1">
      <c r="A32" s="159"/>
      <c r="B32" s="3" t="s">
        <v>100</v>
      </c>
      <c r="C32" s="3"/>
      <c r="D32" s="3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>
        <v>1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>
        <v>1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>
        <f>P32*36</f>
        <v>36</v>
      </c>
      <c r="AO32" s="126"/>
    </row>
    <row r="33" spans="1:41" s="34" customFormat="1" ht="12.75" customHeight="1">
      <c r="A33" s="124" t="s">
        <v>101</v>
      </c>
      <c r="B33" s="2" t="s">
        <v>102</v>
      </c>
      <c r="C33" s="2"/>
      <c r="D33" s="2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6"/>
    </row>
    <row r="34" spans="1:41" s="34" customFormat="1" ht="22.5" customHeight="1">
      <c r="A34" s="44" t="s">
        <v>103</v>
      </c>
      <c r="B34" s="1" t="s">
        <v>104</v>
      </c>
      <c r="C34" s="1"/>
      <c r="D34" s="1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>
        <v>1</v>
      </c>
      <c r="Q34" s="126"/>
      <c r="R34" s="126"/>
      <c r="S34" s="126"/>
      <c r="T34" s="126"/>
      <c r="U34" s="126"/>
      <c r="V34" s="126">
        <v>1</v>
      </c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>
        <f>P34*36</f>
        <v>36</v>
      </c>
      <c r="AO34" s="126"/>
    </row>
    <row r="35" spans="1:41" s="34" customFormat="1" ht="22.5" customHeight="1">
      <c r="A35" s="44" t="s">
        <v>105</v>
      </c>
      <c r="B35" s="1" t="s">
        <v>106</v>
      </c>
      <c r="C35" s="1"/>
      <c r="D35" s="1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>
        <v>1</v>
      </c>
      <c r="Q35" s="126"/>
      <c r="R35" s="126"/>
      <c r="S35" s="126"/>
      <c r="T35" s="126"/>
      <c r="U35" s="126"/>
      <c r="V35" s="126">
        <v>1</v>
      </c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>
        <f>P35*36</f>
        <v>36</v>
      </c>
      <c r="AO35" s="126"/>
    </row>
    <row r="36" spans="1:41" s="34" customFormat="1" ht="22.5" customHeight="1">
      <c r="A36" s="44" t="s">
        <v>107</v>
      </c>
      <c r="B36" s="3" t="s">
        <v>108</v>
      </c>
      <c r="C36" s="3"/>
      <c r="D36" s="3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>
        <v>1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>
        <v>1</v>
      </c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>
        <f>P36*36</f>
        <v>36</v>
      </c>
      <c r="AO36" s="126"/>
    </row>
    <row r="37" spans="1:41" s="34" customFormat="1" ht="22.5" customHeight="1">
      <c r="A37" s="44" t="s">
        <v>109</v>
      </c>
      <c r="B37" s="193" t="s">
        <v>110</v>
      </c>
      <c r="C37" s="193"/>
      <c r="D37" s="193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>
        <v>1</v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>
        <v>1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>
        <f>P37*36</f>
        <v>36</v>
      </c>
      <c r="AO37" s="126"/>
    </row>
    <row r="38" spans="1:41" s="32" customFormat="1" ht="12" customHeight="1">
      <c r="A38" s="124"/>
      <c r="B38" s="160" t="s">
        <v>61</v>
      </c>
      <c r="C38" s="160"/>
      <c r="D38" s="160"/>
      <c r="E38" s="124"/>
      <c r="F38" s="124"/>
      <c r="G38" s="124"/>
      <c r="H38" s="124"/>
      <c r="I38" s="124"/>
      <c r="J38" s="160"/>
      <c r="K38" s="160"/>
      <c r="L38" s="160"/>
      <c r="M38" s="160"/>
      <c r="N38" s="124"/>
      <c r="O38" s="124"/>
      <c r="P38" s="37">
        <f>SUM(P13:P37)-P32-P30-P28-P26</f>
        <v>34</v>
      </c>
      <c r="Q38" s="124"/>
      <c r="R38" s="124"/>
      <c r="S38" s="160"/>
      <c r="T38" s="160"/>
      <c r="U38" s="160"/>
      <c r="V38" s="37">
        <f>SUM(V13:V37)</f>
        <v>21</v>
      </c>
      <c r="W38" s="37">
        <f>SUM(W13:W35)</f>
        <v>0</v>
      </c>
      <c r="X38" s="37">
        <f>SUM(X13:X35)</f>
        <v>0</v>
      </c>
      <c r="Y38" s="37">
        <f>SUM(Y13:Y35)</f>
        <v>0</v>
      </c>
      <c r="Z38" s="37">
        <f>SUM(Z13:Z35)</f>
        <v>0</v>
      </c>
      <c r="AA38" s="37">
        <f>SUM(AA13:AA35)</f>
        <v>0</v>
      </c>
      <c r="AB38" s="37">
        <f>SUM(AB13:AB37)</f>
        <v>17</v>
      </c>
      <c r="AC38" s="37">
        <f>SUM(AC13:AC35)</f>
        <v>0</v>
      </c>
      <c r="AD38" s="37">
        <f>SUM(AD13:AD35)</f>
        <v>0</v>
      </c>
      <c r="AE38" s="37">
        <f>SUM(AE13:AE35)</f>
        <v>0</v>
      </c>
      <c r="AF38" s="37">
        <f>SUM(AF13:AF35)</f>
        <v>0</v>
      </c>
      <c r="AG38" s="37">
        <f>SUM(AG13:AG35)</f>
        <v>0</v>
      </c>
      <c r="AH38" s="37">
        <f>SUM(AH13:AH35)</f>
        <v>0</v>
      </c>
      <c r="AI38" s="37">
        <f>SUM(AI13:AI35)</f>
        <v>0</v>
      </c>
      <c r="AJ38" s="37">
        <f>SUM(AJ13:AJ35)</f>
        <v>0</v>
      </c>
      <c r="AK38" s="37">
        <f>SUM(AK13:AK35)</f>
        <v>0</v>
      </c>
      <c r="AL38" s="37">
        <f>SUM(AL13:AL35)</f>
        <v>0</v>
      </c>
      <c r="AM38" s="37">
        <f>SUM(AM13:AM35)</f>
        <v>0</v>
      </c>
      <c r="AN38" s="37">
        <f>SUM(AN13:AN37)</f>
        <v>1368</v>
      </c>
      <c r="AO38" s="124"/>
    </row>
    <row r="39" spans="1:41" s="34" customFormat="1" ht="11.25" customHeight="1">
      <c r="A39" s="161" t="s">
        <v>34</v>
      </c>
      <c r="B39" s="161" t="s">
        <v>35</v>
      </c>
      <c r="C39" s="161" t="s">
        <v>111</v>
      </c>
      <c r="D39" s="161" t="s">
        <v>112</v>
      </c>
      <c r="E39" s="161"/>
      <c r="F39" s="161"/>
      <c r="G39" s="7" t="s">
        <v>37</v>
      </c>
      <c r="H39" s="7"/>
      <c r="I39" s="7"/>
      <c r="J39" s="7"/>
      <c r="K39" s="7"/>
      <c r="L39" s="7"/>
      <c r="M39" s="7"/>
      <c r="N39" s="7"/>
      <c r="O39" s="8" t="s">
        <v>38</v>
      </c>
      <c r="P39" s="8"/>
      <c r="Q39" s="7" t="s">
        <v>113</v>
      </c>
      <c r="R39" s="7"/>
      <c r="S39" s="8" t="s">
        <v>57</v>
      </c>
      <c r="T39" s="8"/>
      <c r="U39" s="8"/>
      <c r="V39" s="7" t="s">
        <v>38</v>
      </c>
      <c r="W39" s="7" t="s">
        <v>113</v>
      </c>
      <c r="X39" s="7"/>
      <c r="Y39" s="8" t="s">
        <v>57</v>
      </c>
      <c r="Z39" s="8"/>
      <c r="AA39" s="8"/>
      <c r="AB39" s="7" t="s">
        <v>38</v>
      </c>
      <c r="AC39" s="7" t="s">
        <v>113</v>
      </c>
      <c r="AD39" s="7"/>
      <c r="AE39" s="8" t="s">
        <v>57</v>
      </c>
      <c r="AF39" s="8"/>
      <c r="AG39" s="8"/>
      <c r="AH39" s="7" t="s">
        <v>38</v>
      </c>
      <c r="AI39" s="7" t="s">
        <v>113</v>
      </c>
      <c r="AJ39" s="7"/>
      <c r="AK39" s="8" t="s">
        <v>57</v>
      </c>
      <c r="AL39" s="8"/>
      <c r="AM39" s="8"/>
      <c r="AN39" s="8" t="s">
        <v>40</v>
      </c>
      <c r="AO39" s="8" t="s">
        <v>114</v>
      </c>
    </row>
    <row r="40" spans="1:41" s="34" customFormat="1">
      <c r="A40" s="161"/>
      <c r="B40" s="161"/>
      <c r="C40" s="161"/>
      <c r="D40" s="161"/>
      <c r="E40" s="161"/>
      <c r="F40" s="161"/>
      <c r="G40" s="45" t="s">
        <v>42</v>
      </c>
      <c r="H40" s="46" t="s">
        <v>43</v>
      </c>
      <c r="I40" s="47" t="s">
        <v>115</v>
      </c>
      <c r="J40" s="162"/>
      <c r="K40" s="162"/>
      <c r="L40" s="162"/>
      <c r="M40" s="118" t="s">
        <v>116</v>
      </c>
      <c r="N40" s="126" t="s">
        <v>38</v>
      </c>
      <c r="O40" s="118" t="s">
        <v>117</v>
      </c>
      <c r="P40" s="118" t="s">
        <v>46</v>
      </c>
      <c r="Q40" s="7"/>
      <c r="R40" s="7"/>
      <c r="S40" s="118" t="s">
        <v>61</v>
      </c>
      <c r="T40" s="118" t="s">
        <v>116</v>
      </c>
      <c r="U40" s="118" t="s">
        <v>118</v>
      </c>
      <c r="V40" s="7"/>
      <c r="W40" s="7"/>
      <c r="X40" s="7"/>
      <c r="Y40" s="118" t="s">
        <v>61</v>
      </c>
      <c r="Z40" s="118" t="s">
        <v>116</v>
      </c>
      <c r="AA40" s="118" t="s">
        <v>118</v>
      </c>
      <c r="AB40" s="7"/>
      <c r="AC40" s="7"/>
      <c r="AD40" s="7"/>
      <c r="AE40" s="118" t="s">
        <v>61</v>
      </c>
      <c r="AF40" s="118" t="s">
        <v>116</v>
      </c>
      <c r="AG40" s="118" t="s">
        <v>118</v>
      </c>
      <c r="AH40" s="7"/>
      <c r="AI40" s="7"/>
      <c r="AJ40" s="7"/>
      <c r="AK40" s="118" t="s">
        <v>61</v>
      </c>
      <c r="AL40" s="118" t="s">
        <v>116</v>
      </c>
      <c r="AM40" s="118" t="s">
        <v>118</v>
      </c>
      <c r="AN40" s="8"/>
      <c r="AO40" s="8"/>
    </row>
    <row r="41" spans="1:41" s="32" customFormat="1" ht="12" customHeight="1">
      <c r="A41" s="48" t="s">
        <v>119</v>
      </c>
      <c r="B41" s="160" t="s">
        <v>120</v>
      </c>
      <c r="C41" s="160"/>
      <c r="D41" s="160"/>
      <c r="E41" s="124"/>
      <c r="F41" s="124"/>
      <c r="G41" s="124"/>
      <c r="H41" s="124"/>
      <c r="I41" s="124"/>
      <c r="J41" s="160"/>
      <c r="K41" s="160"/>
      <c r="L41" s="160"/>
      <c r="M41" s="160"/>
      <c r="N41" s="124"/>
      <c r="O41" s="124"/>
      <c r="P41" s="124"/>
      <c r="Q41" s="124"/>
      <c r="R41" s="124"/>
      <c r="S41" s="160"/>
      <c r="T41" s="160"/>
      <c r="U41" s="160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</row>
    <row r="42" spans="1:41" s="34" customFormat="1" ht="25.5" customHeight="1">
      <c r="A42" s="126" t="s">
        <v>121</v>
      </c>
      <c r="B42" s="118" t="s">
        <v>122</v>
      </c>
      <c r="C42" s="126"/>
      <c r="D42" s="126"/>
      <c r="E42" s="126"/>
      <c r="F42" s="126"/>
      <c r="G42" s="126"/>
      <c r="H42" s="126"/>
      <c r="I42" s="126"/>
      <c r="J42" s="7"/>
      <c r="K42" s="7"/>
      <c r="L42" s="7"/>
      <c r="M42" s="7"/>
      <c r="N42" s="126"/>
      <c r="O42" s="126"/>
      <c r="P42" s="126">
        <v>3</v>
      </c>
      <c r="Q42" s="126"/>
      <c r="R42" s="126"/>
      <c r="S42" s="7"/>
      <c r="T42" s="7"/>
      <c r="U42" s="7"/>
      <c r="V42" s="126"/>
      <c r="W42" s="126"/>
      <c r="X42" s="126"/>
      <c r="Y42" s="126"/>
      <c r="Z42" s="126"/>
      <c r="AA42" s="126"/>
      <c r="AB42" s="126">
        <v>3</v>
      </c>
      <c r="AC42" s="126">
        <v>3</v>
      </c>
      <c r="AD42" s="126">
        <v>3</v>
      </c>
      <c r="AE42" s="126">
        <v>3</v>
      </c>
      <c r="AF42" s="126">
        <v>3</v>
      </c>
      <c r="AG42" s="126">
        <v>3</v>
      </c>
      <c r="AH42" s="126"/>
      <c r="AI42" s="126"/>
      <c r="AJ42" s="126"/>
      <c r="AK42" s="126"/>
      <c r="AL42" s="126"/>
      <c r="AM42" s="126"/>
      <c r="AN42" s="126">
        <v>108</v>
      </c>
      <c r="AO42" s="126"/>
    </row>
    <row r="43" spans="1:41" s="34" customFormat="1">
      <c r="A43" s="126" t="s">
        <v>123</v>
      </c>
      <c r="B43" s="126" t="s">
        <v>124</v>
      </c>
      <c r="C43" s="126"/>
      <c r="D43" s="126"/>
      <c r="E43" s="126"/>
      <c r="F43" s="126"/>
      <c r="G43" s="126"/>
      <c r="H43" s="126"/>
      <c r="I43" s="126"/>
      <c r="J43" s="7"/>
      <c r="K43" s="7"/>
      <c r="L43" s="7"/>
      <c r="M43" s="7"/>
      <c r="N43" s="126"/>
      <c r="O43" s="126"/>
      <c r="P43" s="126">
        <v>3</v>
      </c>
      <c r="Q43" s="126"/>
      <c r="R43" s="126"/>
      <c r="S43" s="7"/>
      <c r="T43" s="7"/>
      <c r="U43" s="7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>
        <v>3</v>
      </c>
      <c r="AI43" s="126"/>
      <c r="AJ43" s="126"/>
      <c r="AK43" s="126"/>
      <c r="AL43" s="126"/>
      <c r="AM43" s="126"/>
      <c r="AN43" s="126">
        <v>108</v>
      </c>
      <c r="AO43" s="126"/>
    </row>
    <row r="44" spans="1:41" s="32" customFormat="1">
      <c r="A44" s="49"/>
      <c r="B44" s="49" t="s">
        <v>61</v>
      </c>
      <c r="C44" s="49"/>
      <c r="D44" s="49"/>
      <c r="E44" s="50"/>
      <c r="F44" s="51"/>
      <c r="G44" s="48"/>
      <c r="H44" s="52"/>
      <c r="I44" s="52"/>
      <c r="J44" s="52"/>
      <c r="K44" s="52"/>
      <c r="L44" s="52"/>
      <c r="M44" s="52"/>
      <c r="N44" s="53"/>
      <c r="O44" s="48"/>
      <c r="P44" s="49">
        <f>SUM(P42:P43)</f>
        <v>6</v>
      </c>
      <c r="Q44" s="50"/>
      <c r="R44" s="51"/>
      <c r="S44" s="48"/>
      <c r="T44" s="52"/>
      <c r="U44" s="53"/>
      <c r="V44" s="49">
        <f>SUM(V42:V43)</f>
        <v>0</v>
      </c>
      <c r="W44" s="50"/>
      <c r="X44" s="51"/>
      <c r="Y44" s="48"/>
      <c r="Z44" s="52"/>
      <c r="AA44" s="53"/>
      <c r="AB44" s="49">
        <f>SUM(AB42:AB43)</f>
        <v>3</v>
      </c>
      <c r="AC44" s="50"/>
      <c r="AD44" s="51"/>
      <c r="AE44" s="48"/>
      <c r="AF44" s="52"/>
      <c r="AG44" s="53"/>
      <c r="AH44" s="49">
        <f>SUM(AH42:AH43)</f>
        <v>3</v>
      </c>
      <c r="AI44" s="50"/>
      <c r="AJ44" s="51"/>
      <c r="AK44" s="48"/>
      <c r="AL44" s="52"/>
      <c r="AM44" s="53"/>
      <c r="AN44" s="49">
        <f>SUM(AN42:AN43)</f>
        <v>216</v>
      </c>
      <c r="AO44" s="49"/>
    </row>
    <row r="45" spans="1:41" s="34" customFormat="1" ht="11.25" customHeight="1">
      <c r="A45" s="161" t="s">
        <v>34</v>
      </c>
      <c r="B45" s="161" t="s">
        <v>35</v>
      </c>
      <c r="C45" s="161" t="s">
        <v>111</v>
      </c>
      <c r="D45" s="161" t="s">
        <v>112</v>
      </c>
      <c r="E45" s="161"/>
      <c r="F45" s="161"/>
      <c r="G45" s="7" t="s">
        <v>37</v>
      </c>
      <c r="H45" s="7"/>
      <c r="I45" s="7"/>
      <c r="J45" s="7"/>
      <c r="K45" s="7"/>
      <c r="L45" s="7"/>
      <c r="M45" s="7"/>
      <c r="N45" s="7"/>
      <c r="O45" s="8" t="s">
        <v>38</v>
      </c>
      <c r="P45" s="8"/>
      <c r="Q45" s="7" t="s">
        <v>113</v>
      </c>
      <c r="R45" s="7"/>
      <c r="S45" s="8" t="s">
        <v>57</v>
      </c>
      <c r="T45" s="8"/>
      <c r="U45" s="8"/>
      <c r="V45" s="7" t="s">
        <v>38</v>
      </c>
      <c r="W45" s="7" t="s">
        <v>113</v>
      </c>
      <c r="X45" s="7"/>
      <c r="Y45" s="8" t="s">
        <v>57</v>
      </c>
      <c r="Z45" s="8"/>
      <c r="AA45" s="8"/>
      <c r="AB45" s="7" t="s">
        <v>38</v>
      </c>
      <c r="AC45" s="7" t="s">
        <v>113</v>
      </c>
      <c r="AD45" s="7"/>
      <c r="AE45" s="8" t="s">
        <v>57</v>
      </c>
      <c r="AF45" s="8"/>
      <c r="AG45" s="8"/>
      <c r="AH45" s="7" t="s">
        <v>38</v>
      </c>
      <c r="AI45" s="7" t="s">
        <v>113</v>
      </c>
      <c r="AJ45" s="7"/>
      <c r="AK45" s="8" t="s">
        <v>57</v>
      </c>
      <c r="AL45" s="8"/>
      <c r="AM45" s="8"/>
      <c r="AN45" s="8" t="s">
        <v>40</v>
      </c>
      <c r="AO45" s="8" t="s">
        <v>114</v>
      </c>
    </row>
    <row r="46" spans="1:41" s="34" customFormat="1">
      <c r="A46" s="161"/>
      <c r="B46" s="161"/>
      <c r="C46" s="161"/>
      <c r="D46" s="161"/>
      <c r="E46" s="161"/>
      <c r="F46" s="161"/>
      <c r="G46" s="45" t="s">
        <v>42</v>
      </c>
      <c r="H46" s="46" t="s">
        <v>43</v>
      </c>
      <c r="I46" s="47" t="s">
        <v>115</v>
      </c>
      <c r="J46" s="162"/>
      <c r="K46" s="162"/>
      <c r="L46" s="162"/>
      <c r="M46" s="118" t="s">
        <v>116</v>
      </c>
      <c r="N46" s="126" t="s">
        <v>38</v>
      </c>
      <c r="O46" s="118" t="s">
        <v>117</v>
      </c>
      <c r="P46" s="118" t="s">
        <v>46</v>
      </c>
      <c r="Q46" s="7"/>
      <c r="R46" s="7"/>
      <c r="S46" s="118" t="s">
        <v>61</v>
      </c>
      <c r="T46" s="118" t="s">
        <v>116</v>
      </c>
      <c r="U46" s="118" t="s">
        <v>118</v>
      </c>
      <c r="V46" s="7"/>
      <c r="W46" s="7"/>
      <c r="X46" s="7"/>
      <c r="Y46" s="118" t="s">
        <v>61</v>
      </c>
      <c r="Z46" s="118" t="s">
        <v>116</v>
      </c>
      <c r="AA46" s="118" t="s">
        <v>118</v>
      </c>
      <c r="AB46" s="7"/>
      <c r="AC46" s="7"/>
      <c r="AD46" s="7"/>
      <c r="AE46" s="118" t="s">
        <v>61</v>
      </c>
      <c r="AF46" s="118" t="s">
        <v>116</v>
      </c>
      <c r="AG46" s="118" t="s">
        <v>118</v>
      </c>
      <c r="AH46" s="7"/>
      <c r="AI46" s="7"/>
      <c r="AJ46" s="7"/>
      <c r="AK46" s="118" t="s">
        <v>61</v>
      </c>
      <c r="AL46" s="118" t="s">
        <v>116</v>
      </c>
      <c r="AM46" s="118" t="s">
        <v>118</v>
      </c>
      <c r="AN46" s="8"/>
      <c r="AO46" s="8"/>
    </row>
    <row r="47" spans="1:41" s="32" customFormat="1">
      <c r="A47" s="124" t="s">
        <v>125</v>
      </c>
      <c r="B47" s="160" t="s">
        <v>126</v>
      </c>
      <c r="C47" s="160"/>
      <c r="D47" s="160"/>
      <c r="E47" s="124"/>
      <c r="F47" s="124"/>
      <c r="G47" s="124"/>
      <c r="H47" s="124"/>
      <c r="I47" s="124"/>
      <c r="J47" s="124"/>
      <c r="K47" s="124"/>
      <c r="L47" s="160"/>
      <c r="M47" s="160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</row>
    <row r="48" spans="1:41" s="34" customFormat="1" ht="48" customHeight="1">
      <c r="A48" s="126" t="s">
        <v>127</v>
      </c>
      <c r="B48" s="118" t="s">
        <v>128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63"/>
      <c r="M48" s="163"/>
      <c r="N48" s="126"/>
      <c r="O48" s="126"/>
      <c r="P48" s="126">
        <f>141-6</f>
        <v>135</v>
      </c>
      <c r="Q48" s="126"/>
      <c r="R48" s="126"/>
      <c r="S48" s="126"/>
      <c r="T48" s="126"/>
      <c r="U48" s="126"/>
      <c r="V48" s="126">
        <v>43</v>
      </c>
      <c r="W48" s="126"/>
      <c r="X48" s="126"/>
      <c r="Y48" s="126"/>
      <c r="Z48" s="126"/>
      <c r="AA48" s="126"/>
      <c r="AB48" s="126">
        <v>44</v>
      </c>
      <c r="AC48" s="126"/>
      <c r="AD48" s="126"/>
      <c r="AE48" s="126"/>
      <c r="AF48" s="126"/>
      <c r="AG48" s="126"/>
      <c r="AH48" s="126">
        <v>48</v>
      </c>
      <c r="AI48" s="126"/>
      <c r="AJ48" s="126"/>
      <c r="AK48" s="126"/>
      <c r="AL48" s="126"/>
      <c r="AM48" s="126"/>
      <c r="AN48" s="126">
        <v>4860</v>
      </c>
      <c r="AO48" s="126"/>
    </row>
    <row r="49" spans="1:41" s="32" customFormat="1" ht="15" customHeight="1">
      <c r="A49" s="49"/>
      <c r="B49" s="54" t="s">
        <v>61</v>
      </c>
      <c r="C49" s="49"/>
      <c r="D49" s="49"/>
      <c r="E49" s="124"/>
      <c r="F49" s="124"/>
      <c r="G49" s="48"/>
      <c r="H49" s="52"/>
      <c r="I49" s="52"/>
      <c r="J49" s="52"/>
      <c r="K49" s="52"/>
      <c r="L49" s="55"/>
      <c r="M49" s="55"/>
      <c r="N49" s="53"/>
      <c r="O49" s="48"/>
      <c r="P49" s="49">
        <f>V49+AB49+AH49</f>
        <v>135</v>
      </c>
      <c r="Q49" s="50"/>
      <c r="R49" s="51"/>
      <c r="S49" s="48"/>
      <c r="T49" s="52"/>
      <c r="U49" s="53"/>
      <c r="V49" s="49">
        <f>V48</f>
        <v>43</v>
      </c>
      <c r="W49" s="50"/>
      <c r="X49" s="51"/>
      <c r="Y49" s="48"/>
      <c r="Z49" s="52"/>
      <c r="AA49" s="53"/>
      <c r="AB49" s="49">
        <f>AB48</f>
        <v>44</v>
      </c>
      <c r="AC49" s="50"/>
      <c r="AD49" s="51"/>
      <c r="AE49" s="48"/>
      <c r="AF49" s="52"/>
      <c r="AG49" s="49"/>
      <c r="AH49" s="49">
        <f>AH48</f>
        <v>48</v>
      </c>
      <c r="AI49" s="50"/>
      <c r="AJ49" s="51"/>
      <c r="AK49" s="48"/>
      <c r="AL49" s="52"/>
      <c r="AM49" s="49"/>
      <c r="AN49" s="49">
        <f>AN48</f>
        <v>4860</v>
      </c>
      <c r="AO49" s="49"/>
    </row>
    <row r="50" spans="1:41" s="34" customFormat="1" ht="11.25" customHeight="1">
      <c r="A50" s="161" t="s">
        <v>34</v>
      </c>
      <c r="B50" s="161" t="s">
        <v>35</v>
      </c>
      <c r="C50" s="161" t="s">
        <v>129</v>
      </c>
      <c r="D50" s="161" t="s">
        <v>112</v>
      </c>
      <c r="E50" s="7" t="s">
        <v>130</v>
      </c>
      <c r="F50" s="7" t="s">
        <v>131</v>
      </c>
      <c r="G50" s="7" t="s">
        <v>37</v>
      </c>
      <c r="H50" s="7"/>
      <c r="I50" s="7"/>
      <c r="J50" s="7"/>
      <c r="K50" s="7"/>
      <c r="L50" s="7"/>
      <c r="M50" s="7"/>
      <c r="N50" s="7"/>
      <c r="O50" s="8" t="s">
        <v>38</v>
      </c>
      <c r="P50" s="8"/>
      <c r="Q50" s="7" t="s">
        <v>113</v>
      </c>
      <c r="R50" s="7"/>
      <c r="S50" s="8" t="s">
        <v>57</v>
      </c>
      <c r="T50" s="8"/>
      <c r="U50" s="8"/>
      <c r="V50" s="7" t="s">
        <v>38</v>
      </c>
      <c r="W50" s="7" t="s">
        <v>113</v>
      </c>
      <c r="X50" s="7"/>
      <c r="Y50" s="8" t="s">
        <v>57</v>
      </c>
      <c r="Z50" s="8"/>
      <c r="AA50" s="8"/>
      <c r="AB50" s="7" t="s">
        <v>38</v>
      </c>
      <c r="AC50" s="7" t="s">
        <v>113</v>
      </c>
      <c r="AD50" s="7"/>
      <c r="AE50" s="8" t="s">
        <v>57</v>
      </c>
      <c r="AF50" s="8"/>
      <c r="AG50" s="8"/>
      <c r="AH50" s="7" t="s">
        <v>38</v>
      </c>
      <c r="AI50" s="7" t="s">
        <v>113</v>
      </c>
      <c r="AJ50" s="7"/>
      <c r="AK50" s="8" t="s">
        <v>57</v>
      </c>
      <c r="AL50" s="8"/>
      <c r="AM50" s="8"/>
      <c r="AN50" s="8" t="s">
        <v>40</v>
      </c>
      <c r="AO50" s="8" t="s">
        <v>114</v>
      </c>
    </row>
    <row r="51" spans="1:41" s="34" customFormat="1">
      <c r="A51" s="161"/>
      <c r="B51" s="161"/>
      <c r="C51" s="161"/>
      <c r="D51" s="161"/>
      <c r="E51" s="7"/>
      <c r="F51" s="7"/>
      <c r="G51" s="47" t="s">
        <v>42</v>
      </c>
      <c r="H51" s="47" t="s">
        <v>43</v>
      </c>
      <c r="I51" s="47" t="s">
        <v>115</v>
      </c>
      <c r="J51" s="162"/>
      <c r="K51" s="162"/>
      <c r="L51" s="162"/>
      <c r="M51" s="118" t="s">
        <v>116</v>
      </c>
      <c r="N51" s="126" t="s">
        <v>38</v>
      </c>
      <c r="O51" s="118" t="s">
        <v>117</v>
      </c>
      <c r="P51" s="118" t="s">
        <v>46</v>
      </c>
      <c r="Q51" s="7"/>
      <c r="R51" s="7"/>
      <c r="S51" s="118" t="s">
        <v>61</v>
      </c>
      <c r="T51" s="118" t="s">
        <v>116</v>
      </c>
      <c r="U51" s="118" t="s">
        <v>118</v>
      </c>
      <c r="V51" s="7"/>
      <c r="W51" s="7"/>
      <c r="X51" s="7"/>
      <c r="Y51" s="118" t="s">
        <v>61</v>
      </c>
      <c r="Z51" s="118" t="s">
        <v>116</v>
      </c>
      <c r="AA51" s="118" t="s">
        <v>118</v>
      </c>
      <c r="AB51" s="7"/>
      <c r="AC51" s="7"/>
      <c r="AD51" s="7"/>
      <c r="AE51" s="118" t="s">
        <v>61</v>
      </c>
      <c r="AF51" s="118" t="s">
        <v>116</v>
      </c>
      <c r="AG51" s="118" t="s">
        <v>118</v>
      </c>
      <c r="AH51" s="7"/>
      <c r="AI51" s="7"/>
      <c r="AJ51" s="7"/>
      <c r="AK51" s="118" t="s">
        <v>61</v>
      </c>
      <c r="AL51" s="118" t="s">
        <v>116</v>
      </c>
      <c r="AM51" s="118" t="s">
        <v>118</v>
      </c>
      <c r="AN51" s="8"/>
      <c r="AO51" s="8"/>
    </row>
    <row r="52" spans="1:41" s="32" customFormat="1">
      <c r="A52" s="124" t="s">
        <v>132</v>
      </c>
      <c r="B52" s="56" t="s">
        <v>133</v>
      </c>
      <c r="C52" s="57"/>
      <c r="D52" s="58"/>
      <c r="E52" s="56"/>
      <c r="F52" s="58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38"/>
      <c r="AD52" s="38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</row>
    <row r="53" spans="1:41" s="34" customFormat="1" ht="12" customHeight="1">
      <c r="A53" s="7" t="s">
        <v>34</v>
      </c>
      <c r="B53" s="7" t="s">
        <v>35</v>
      </c>
      <c r="C53" s="7"/>
      <c r="D53" s="7"/>
      <c r="E53" s="7" t="s">
        <v>130</v>
      </c>
      <c r="F53" s="7" t="s">
        <v>131</v>
      </c>
      <c r="G53" s="7" t="s">
        <v>37</v>
      </c>
      <c r="H53" s="7"/>
      <c r="I53" s="7"/>
      <c r="J53" s="7"/>
      <c r="K53" s="7"/>
      <c r="L53" s="7"/>
      <c r="M53" s="7"/>
      <c r="N53" s="7"/>
      <c r="O53" s="8" t="s">
        <v>38</v>
      </c>
      <c r="P53" s="8"/>
      <c r="Q53" s="7" t="s">
        <v>113</v>
      </c>
      <c r="R53" s="7"/>
      <c r="S53" s="8" t="s">
        <v>57</v>
      </c>
      <c r="T53" s="8"/>
      <c r="U53" s="8"/>
      <c r="V53" s="7" t="s">
        <v>38</v>
      </c>
      <c r="W53" s="7" t="s">
        <v>113</v>
      </c>
      <c r="X53" s="7"/>
      <c r="Y53" s="8" t="s">
        <v>57</v>
      </c>
      <c r="Z53" s="8"/>
      <c r="AA53" s="8"/>
      <c r="AB53" s="7" t="s">
        <v>38</v>
      </c>
      <c r="AC53" s="7" t="s">
        <v>113</v>
      </c>
      <c r="AD53" s="7"/>
      <c r="AE53" s="8" t="s">
        <v>57</v>
      </c>
      <c r="AF53" s="8"/>
      <c r="AG53" s="8"/>
      <c r="AH53" s="7" t="s">
        <v>38</v>
      </c>
      <c r="AI53" s="7" t="s">
        <v>113</v>
      </c>
      <c r="AJ53" s="7"/>
      <c r="AK53" s="8" t="s">
        <v>57</v>
      </c>
      <c r="AL53" s="8"/>
      <c r="AM53" s="8"/>
      <c r="AN53" s="8" t="s">
        <v>40</v>
      </c>
      <c r="AO53" s="8" t="s">
        <v>114</v>
      </c>
    </row>
    <row r="54" spans="1:41" s="34" customFormat="1" ht="12" customHeight="1">
      <c r="A54" s="7"/>
      <c r="B54" s="7"/>
      <c r="C54" s="7"/>
      <c r="D54" s="7"/>
      <c r="E54" s="7"/>
      <c r="F54" s="7"/>
      <c r="G54" s="47" t="s">
        <v>42</v>
      </c>
      <c r="H54" s="47" t="s">
        <v>43</v>
      </c>
      <c r="I54" s="47" t="s">
        <v>115</v>
      </c>
      <c r="J54" s="162"/>
      <c r="K54" s="162"/>
      <c r="L54" s="162"/>
      <c r="M54" s="118" t="s">
        <v>116</v>
      </c>
      <c r="N54" s="126" t="s">
        <v>38</v>
      </c>
      <c r="O54" s="118" t="s">
        <v>117</v>
      </c>
      <c r="P54" s="118" t="s">
        <v>46</v>
      </c>
      <c r="Q54" s="7"/>
      <c r="R54" s="7"/>
      <c r="S54" s="118" t="s">
        <v>61</v>
      </c>
      <c r="T54" s="118" t="s">
        <v>116</v>
      </c>
      <c r="U54" s="118" t="s">
        <v>118</v>
      </c>
      <c r="V54" s="7"/>
      <c r="W54" s="7"/>
      <c r="X54" s="7"/>
      <c r="Y54" s="118" t="s">
        <v>61</v>
      </c>
      <c r="Z54" s="118" t="s">
        <v>116</v>
      </c>
      <c r="AA54" s="118" t="s">
        <v>118</v>
      </c>
      <c r="AB54" s="7"/>
      <c r="AC54" s="7"/>
      <c r="AD54" s="7"/>
      <c r="AE54" s="118" t="s">
        <v>61</v>
      </c>
      <c r="AF54" s="118" t="s">
        <v>116</v>
      </c>
      <c r="AG54" s="118" t="s">
        <v>118</v>
      </c>
      <c r="AH54" s="7"/>
      <c r="AI54" s="7"/>
      <c r="AJ54" s="7"/>
      <c r="AK54" s="118" t="s">
        <v>61</v>
      </c>
      <c r="AL54" s="118" t="s">
        <v>116</v>
      </c>
      <c r="AM54" s="118" t="s">
        <v>118</v>
      </c>
      <c r="AN54" s="8"/>
      <c r="AO54" s="8"/>
    </row>
    <row r="55" spans="1:41" s="34" customFormat="1" ht="23.25" customHeight="1">
      <c r="A55" s="126" t="s">
        <v>134</v>
      </c>
      <c r="B55" s="8" t="s">
        <v>135</v>
      </c>
      <c r="C55" s="8"/>
      <c r="D55" s="8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7"/>
      <c r="AD55" s="7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</row>
    <row r="56" spans="1:41" s="34" customFormat="1">
      <c r="A56" s="126" t="s">
        <v>136</v>
      </c>
      <c r="B56" s="7" t="s">
        <v>137</v>
      </c>
      <c r="C56" s="7"/>
      <c r="D56" s="7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>
        <v>3</v>
      </c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7"/>
      <c r="AD56" s="7"/>
      <c r="AE56" s="126"/>
      <c r="AF56" s="126"/>
      <c r="AG56" s="126"/>
      <c r="AH56" s="126">
        <v>3</v>
      </c>
      <c r="AI56" s="126">
        <v>3</v>
      </c>
      <c r="AJ56" s="126">
        <v>3</v>
      </c>
      <c r="AK56" s="126">
        <v>3</v>
      </c>
      <c r="AL56" s="126">
        <v>3</v>
      </c>
      <c r="AM56" s="126">
        <v>3</v>
      </c>
      <c r="AN56" s="126">
        <v>108</v>
      </c>
      <c r="AO56" s="126"/>
    </row>
    <row r="57" spans="1:41" s="32" customFormat="1">
      <c r="A57" s="49"/>
      <c r="B57" s="49" t="s">
        <v>61</v>
      </c>
      <c r="C57" s="49"/>
      <c r="D57" s="49"/>
      <c r="E57" s="50"/>
      <c r="F57" s="51"/>
      <c r="G57" s="48"/>
      <c r="H57" s="52"/>
      <c r="I57" s="52"/>
      <c r="J57" s="52"/>
      <c r="K57" s="52"/>
      <c r="L57" s="52"/>
      <c r="M57" s="52"/>
      <c r="N57" s="53"/>
      <c r="O57" s="48"/>
      <c r="P57" s="49">
        <f>P56</f>
        <v>3</v>
      </c>
      <c r="Q57" s="50"/>
      <c r="R57" s="51"/>
      <c r="S57" s="48"/>
      <c r="T57" s="52"/>
      <c r="U57" s="53"/>
      <c r="V57" s="49">
        <f>V56</f>
        <v>0</v>
      </c>
      <c r="W57" s="50"/>
      <c r="X57" s="51"/>
      <c r="Y57" s="48"/>
      <c r="Z57" s="52"/>
      <c r="AA57" s="53"/>
      <c r="AB57" s="49">
        <f>AB56</f>
        <v>0</v>
      </c>
      <c r="AC57" s="50"/>
      <c r="AD57" s="51"/>
      <c r="AE57" s="48"/>
      <c r="AF57" s="52"/>
      <c r="AG57" s="53"/>
      <c r="AH57" s="49">
        <f>AH56</f>
        <v>3</v>
      </c>
      <c r="AI57" s="50"/>
      <c r="AJ57" s="51"/>
      <c r="AK57" s="48"/>
      <c r="AL57" s="52"/>
      <c r="AM57" s="53"/>
      <c r="AN57" s="49">
        <f>AN56</f>
        <v>108</v>
      </c>
      <c r="AO57" s="49"/>
    </row>
    <row r="58" spans="1:41" s="34" customFormat="1" ht="12" customHeight="1">
      <c r="A58" s="7" t="s">
        <v>34</v>
      </c>
      <c r="B58" s="7" t="s">
        <v>35</v>
      </c>
      <c r="C58" s="7" t="s">
        <v>129</v>
      </c>
      <c r="D58" s="7" t="s">
        <v>112</v>
      </c>
      <c r="E58" s="7"/>
      <c r="F58" s="7"/>
      <c r="G58" s="7" t="s">
        <v>37</v>
      </c>
      <c r="H58" s="7"/>
      <c r="I58" s="7"/>
      <c r="J58" s="7"/>
      <c r="K58" s="7"/>
      <c r="L58" s="7"/>
      <c r="M58" s="7"/>
      <c r="N58" s="7"/>
      <c r="O58" s="8" t="s">
        <v>38</v>
      </c>
      <c r="P58" s="8"/>
      <c r="Q58" s="7" t="s">
        <v>113</v>
      </c>
      <c r="R58" s="7"/>
      <c r="S58" s="8" t="s">
        <v>57</v>
      </c>
      <c r="T58" s="8"/>
      <c r="U58" s="8"/>
      <c r="V58" s="7" t="s">
        <v>38</v>
      </c>
      <c r="W58" s="7" t="s">
        <v>113</v>
      </c>
      <c r="X58" s="7"/>
      <c r="Y58" s="8" t="s">
        <v>57</v>
      </c>
      <c r="Z58" s="8"/>
      <c r="AA58" s="8"/>
      <c r="AB58" s="7" t="s">
        <v>38</v>
      </c>
      <c r="AC58" s="7" t="s">
        <v>113</v>
      </c>
      <c r="AD58" s="7"/>
      <c r="AE58" s="8" t="s">
        <v>57</v>
      </c>
      <c r="AF58" s="8"/>
      <c r="AG58" s="8"/>
      <c r="AH58" s="7" t="s">
        <v>38</v>
      </c>
      <c r="AI58" s="7" t="s">
        <v>113</v>
      </c>
      <c r="AJ58" s="7"/>
      <c r="AK58" s="8" t="s">
        <v>57</v>
      </c>
      <c r="AL58" s="8"/>
      <c r="AM58" s="8"/>
      <c r="AN58" s="8" t="s">
        <v>40</v>
      </c>
      <c r="AO58" s="8" t="s">
        <v>114</v>
      </c>
    </row>
    <row r="59" spans="1:41" s="34" customFormat="1">
      <c r="A59" s="7"/>
      <c r="B59" s="7"/>
      <c r="C59" s="7"/>
      <c r="D59" s="7"/>
      <c r="E59" s="7"/>
      <c r="F59" s="7"/>
      <c r="G59" s="47" t="s">
        <v>42</v>
      </c>
      <c r="H59" s="47" t="s">
        <v>43</v>
      </c>
      <c r="I59" s="47" t="s">
        <v>115</v>
      </c>
      <c r="J59" s="8"/>
      <c r="K59" s="8"/>
      <c r="L59" s="8"/>
      <c r="M59" s="118" t="s">
        <v>116</v>
      </c>
      <c r="N59" s="126" t="s">
        <v>38</v>
      </c>
      <c r="O59" s="118" t="s">
        <v>117</v>
      </c>
      <c r="P59" s="118" t="s">
        <v>46</v>
      </c>
      <c r="Q59" s="7"/>
      <c r="R59" s="7"/>
      <c r="S59" s="118" t="s">
        <v>61</v>
      </c>
      <c r="T59" s="118" t="s">
        <v>116</v>
      </c>
      <c r="U59" s="118" t="s">
        <v>118</v>
      </c>
      <c r="V59" s="7"/>
      <c r="W59" s="7"/>
      <c r="X59" s="7"/>
      <c r="Y59" s="118" t="s">
        <v>61</v>
      </c>
      <c r="Z59" s="118" t="s">
        <v>116</v>
      </c>
      <c r="AA59" s="118" t="s">
        <v>118</v>
      </c>
      <c r="AB59" s="7"/>
      <c r="AC59" s="7"/>
      <c r="AD59" s="7"/>
      <c r="AE59" s="118" t="s">
        <v>61</v>
      </c>
      <c r="AF59" s="118" t="s">
        <v>116</v>
      </c>
      <c r="AG59" s="118" t="s">
        <v>118</v>
      </c>
      <c r="AH59" s="7"/>
      <c r="AI59" s="7"/>
      <c r="AJ59" s="7"/>
      <c r="AK59" s="118" t="s">
        <v>61</v>
      </c>
      <c r="AL59" s="118" t="s">
        <v>116</v>
      </c>
      <c r="AM59" s="118" t="s">
        <v>118</v>
      </c>
      <c r="AN59" s="8"/>
      <c r="AO59" s="8"/>
    </row>
    <row r="60" spans="1:41" s="34" customFormat="1" ht="37.5" customHeight="1">
      <c r="A60" s="126" t="s">
        <v>138</v>
      </c>
      <c r="B60" s="8" t="s">
        <v>139</v>
      </c>
      <c r="C60" s="8"/>
      <c r="D60" s="8"/>
      <c r="E60" s="7"/>
      <c r="F60" s="7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</row>
    <row r="61" spans="1:41" s="34" customFormat="1" ht="67.5">
      <c r="A61" s="126" t="s">
        <v>140</v>
      </c>
      <c r="B61" s="118" t="s">
        <v>141</v>
      </c>
      <c r="C61" s="126" t="s">
        <v>129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>
        <v>6</v>
      </c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>
        <v>6</v>
      </c>
      <c r="AI61" s="126">
        <v>6</v>
      </c>
      <c r="AJ61" s="126">
        <v>6</v>
      </c>
      <c r="AK61" s="126">
        <v>6</v>
      </c>
      <c r="AL61" s="126">
        <v>6</v>
      </c>
      <c r="AM61" s="126">
        <v>6</v>
      </c>
      <c r="AN61" s="126">
        <v>216</v>
      </c>
      <c r="AO61" s="126"/>
    </row>
    <row r="62" spans="1:41" s="32" customFormat="1">
      <c r="A62" s="124"/>
      <c r="B62" s="124" t="s">
        <v>61</v>
      </c>
      <c r="C62" s="124"/>
      <c r="D62" s="124"/>
      <c r="E62" s="48"/>
      <c r="F62" s="53"/>
      <c r="G62" s="48"/>
      <c r="H62" s="52"/>
      <c r="I62" s="52"/>
      <c r="J62" s="52"/>
      <c r="K62" s="52"/>
      <c r="L62" s="52"/>
      <c r="M62" s="52"/>
      <c r="N62" s="53"/>
      <c r="O62" s="48"/>
      <c r="P62" s="124">
        <f>P61</f>
        <v>6</v>
      </c>
      <c r="Q62" s="48"/>
      <c r="R62" s="53"/>
      <c r="S62" s="48"/>
      <c r="T62" s="52"/>
      <c r="U62" s="53"/>
      <c r="V62" s="124">
        <f>V61</f>
        <v>0</v>
      </c>
      <c r="W62" s="48"/>
      <c r="X62" s="53"/>
      <c r="Y62" s="48"/>
      <c r="Z62" s="52"/>
      <c r="AA62" s="53"/>
      <c r="AB62" s="124">
        <f>AB61</f>
        <v>0</v>
      </c>
      <c r="AC62" s="48"/>
      <c r="AD62" s="53"/>
      <c r="AE62" s="48"/>
      <c r="AF62" s="52"/>
      <c r="AG62" s="53"/>
      <c r="AH62" s="124">
        <f>AH61</f>
        <v>6</v>
      </c>
      <c r="AI62" s="48"/>
      <c r="AJ62" s="53"/>
      <c r="AK62" s="48"/>
      <c r="AL62" s="52"/>
      <c r="AM62" s="53"/>
      <c r="AN62" s="124">
        <f>AN61</f>
        <v>216</v>
      </c>
      <c r="AO62" s="124"/>
    </row>
    <row r="63" spans="1:41" s="34" customFormat="1"/>
    <row r="64" spans="1:41" s="34" customFormat="1">
      <c r="A64" s="34" t="s">
        <v>142</v>
      </c>
    </row>
    <row r="65" spans="1:19" s="34" customFormat="1">
      <c r="A65" s="34" t="s">
        <v>143</v>
      </c>
      <c r="B65" s="34" t="s">
        <v>144</v>
      </c>
      <c r="C65" s="34" t="s">
        <v>145</v>
      </c>
      <c r="O65" s="34" t="s">
        <v>146</v>
      </c>
    </row>
    <row r="66" spans="1:19" s="34" customFormat="1">
      <c r="A66" s="34" t="s">
        <v>147</v>
      </c>
      <c r="B66" s="34" t="s">
        <v>148</v>
      </c>
      <c r="C66" s="34" t="s">
        <v>149</v>
      </c>
      <c r="O66" s="34" t="s">
        <v>150</v>
      </c>
      <c r="Q66" s="34" t="s">
        <v>151</v>
      </c>
      <c r="S66" s="34" t="s">
        <v>144</v>
      </c>
    </row>
    <row r="67" spans="1:19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 t="s">
        <v>152</v>
      </c>
      <c r="R67" s="34"/>
      <c r="S67" s="34" t="s">
        <v>148</v>
      </c>
    </row>
    <row r="68" spans="1:19">
      <c r="A68" s="34"/>
      <c r="B68" s="34"/>
      <c r="C68" s="34"/>
      <c r="D68" s="34"/>
      <c r="E68" s="34" t="s">
        <v>144</v>
      </c>
      <c r="F68" s="34"/>
      <c r="G68" s="34"/>
      <c r="H68" s="34" t="s">
        <v>146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 t="s">
        <v>145</v>
      </c>
    </row>
    <row r="69" spans="1:19">
      <c r="A69" s="34"/>
      <c r="B69" s="34"/>
      <c r="C69" s="34"/>
      <c r="D69" s="34"/>
      <c r="E69" s="34" t="s">
        <v>148</v>
      </c>
      <c r="F69" s="34"/>
      <c r="G69" s="34"/>
      <c r="H69" s="34" t="s">
        <v>150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 t="s">
        <v>149</v>
      </c>
    </row>
    <row r="70" spans="1:19">
      <c r="A70" s="34"/>
      <c r="B70" s="34"/>
      <c r="C70" s="34"/>
      <c r="D70" s="34"/>
      <c r="E70" s="34" t="s">
        <v>145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>
      <c r="A71" s="34"/>
      <c r="B71" s="34"/>
      <c r="C71" s="34"/>
      <c r="D71" s="34"/>
      <c r="E71" s="34" t="s">
        <v>149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</sheetData>
  <mergeCells count="189">
    <mergeCell ref="AE58:AG58"/>
    <mergeCell ref="AH58:AH59"/>
    <mergeCell ref="AI58:AJ59"/>
    <mergeCell ref="AK58:AM58"/>
    <mergeCell ref="AN58:AN59"/>
    <mergeCell ref="AO58:AO59"/>
    <mergeCell ref="J59:L59"/>
    <mergeCell ref="B60:D60"/>
    <mergeCell ref="E60:F60"/>
    <mergeCell ref="B55:D55"/>
    <mergeCell ref="AC55:AD55"/>
    <mergeCell ref="B56:D56"/>
    <mergeCell ref="AC56:AD56"/>
    <mergeCell ref="A58:A59"/>
    <mergeCell ref="B58:B59"/>
    <mergeCell ref="C58:C59"/>
    <mergeCell ref="D58:D59"/>
    <mergeCell ref="E58:F59"/>
    <mergeCell ref="G58:N58"/>
    <mergeCell ref="O58:P58"/>
    <mergeCell ref="Q58:R59"/>
    <mergeCell ref="S58:U58"/>
    <mergeCell ref="V58:V59"/>
    <mergeCell ref="W58:X59"/>
    <mergeCell ref="Y58:AA58"/>
    <mergeCell ref="AB58:AB59"/>
    <mergeCell ref="AC58:AD59"/>
    <mergeCell ref="AK50:AM50"/>
    <mergeCell ref="AN50:AN51"/>
    <mergeCell ref="AO50:AO51"/>
    <mergeCell ref="J51:L51"/>
    <mergeCell ref="A53:A54"/>
    <mergeCell ref="B53:D54"/>
    <mergeCell ref="E53:E54"/>
    <mergeCell ref="F53:F54"/>
    <mergeCell ref="G53:N53"/>
    <mergeCell ref="O53:P53"/>
    <mergeCell ref="Q53:R54"/>
    <mergeCell ref="S53:U53"/>
    <mergeCell ref="V53:V54"/>
    <mergeCell ref="W53:X54"/>
    <mergeCell ref="Y53:AA53"/>
    <mergeCell ref="AB53:AB54"/>
    <mergeCell ref="AC53:AD54"/>
    <mergeCell ref="AE53:AG53"/>
    <mergeCell ref="AH53:AH54"/>
    <mergeCell ref="AI53:AJ54"/>
    <mergeCell ref="AK53:AM53"/>
    <mergeCell ref="AN53:AN54"/>
    <mergeCell ref="AO53:AO54"/>
    <mergeCell ref="J54:L54"/>
    <mergeCell ref="AN45:AN46"/>
    <mergeCell ref="AO45:AO46"/>
    <mergeCell ref="J46:L46"/>
    <mergeCell ref="B47:D47"/>
    <mergeCell ref="L47:M47"/>
    <mergeCell ref="L48:M48"/>
    <mergeCell ref="A50:A51"/>
    <mergeCell ref="B50:B51"/>
    <mergeCell ref="C50:C51"/>
    <mergeCell ref="D50:D51"/>
    <mergeCell ref="E50:E51"/>
    <mergeCell ref="F50:F51"/>
    <mergeCell ref="G50:N50"/>
    <mergeCell ref="O50:P50"/>
    <mergeCell ref="Q50:R51"/>
    <mergeCell ref="S50:U50"/>
    <mergeCell ref="V50:V51"/>
    <mergeCell ref="W50:X51"/>
    <mergeCell ref="Y50:AA50"/>
    <mergeCell ref="AB50:AB51"/>
    <mergeCell ref="AC50:AD51"/>
    <mergeCell ref="AE50:AG50"/>
    <mergeCell ref="AH50:AH51"/>
    <mergeCell ref="AI50:AJ51"/>
    <mergeCell ref="V45:V46"/>
    <mergeCell ref="W45:X46"/>
    <mergeCell ref="Y45:AA45"/>
    <mergeCell ref="AB45:AB46"/>
    <mergeCell ref="AC45:AD46"/>
    <mergeCell ref="AE45:AG45"/>
    <mergeCell ref="AH45:AH46"/>
    <mergeCell ref="AI45:AJ46"/>
    <mergeCell ref="AK45:AM45"/>
    <mergeCell ref="A45:A46"/>
    <mergeCell ref="B45:B46"/>
    <mergeCell ref="C45:C46"/>
    <mergeCell ref="D45:D46"/>
    <mergeCell ref="E45:F46"/>
    <mergeCell ref="G45:N45"/>
    <mergeCell ref="O45:P45"/>
    <mergeCell ref="Q45:R46"/>
    <mergeCell ref="S45:U45"/>
    <mergeCell ref="AN39:AN40"/>
    <mergeCell ref="AO39:AO40"/>
    <mergeCell ref="J40:L40"/>
    <mergeCell ref="B41:D41"/>
    <mergeCell ref="J41:M41"/>
    <mergeCell ref="S41:U41"/>
    <mergeCell ref="J42:M42"/>
    <mergeCell ref="S42:U42"/>
    <mergeCell ref="J43:M43"/>
    <mergeCell ref="S43:U43"/>
    <mergeCell ref="V39:V40"/>
    <mergeCell ref="W39:X40"/>
    <mergeCell ref="Y39:AA39"/>
    <mergeCell ref="AB39:AB40"/>
    <mergeCell ref="AC39:AD40"/>
    <mergeCell ref="AE39:AG39"/>
    <mergeCell ref="AH39:AH40"/>
    <mergeCell ref="AI39:AJ40"/>
    <mergeCell ref="AK39:AM39"/>
    <mergeCell ref="B33:D33"/>
    <mergeCell ref="B34:D34"/>
    <mergeCell ref="B35:D35"/>
    <mergeCell ref="B36:D36"/>
    <mergeCell ref="B37:D37"/>
    <mergeCell ref="B38:D38"/>
    <mergeCell ref="J38:M38"/>
    <mergeCell ref="S38:U38"/>
    <mergeCell ref="A39:A40"/>
    <mergeCell ref="B39:B40"/>
    <mergeCell ref="C39:C40"/>
    <mergeCell ref="D39:D40"/>
    <mergeCell ref="E39:F40"/>
    <mergeCell ref="G39:N39"/>
    <mergeCell ref="O39:P39"/>
    <mergeCell ref="Q39:R40"/>
    <mergeCell ref="S39:U39"/>
    <mergeCell ref="A27:A28"/>
    <mergeCell ref="B27:D27"/>
    <mergeCell ref="B28:D28"/>
    <mergeCell ref="A29:A30"/>
    <mergeCell ref="B29:D29"/>
    <mergeCell ref="B30:D30"/>
    <mergeCell ref="A31:A32"/>
    <mergeCell ref="B31:D31"/>
    <mergeCell ref="B32:D32"/>
    <mergeCell ref="B19:D19"/>
    <mergeCell ref="B20:D20"/>
    <mergeCell ref="B21:D21"/>
    <mergeCell ref="B22:D22"/>
    <mergeCell ref="B23:D23"/>
    <mergeCell ref="B24:D24"/>
    <mergeCell ref="A25:A26"/>
    <mergeCell ref="B25:D25"/>
    <mergeCell ref="B26:D26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N7:N8"/>
    <mergeCell ref="Q7:U7"/>
    <mergeCell ref="V7:V8"/>
    <mergeCell ref="W7:AA7"/>
    <mergeCell ref="AB7:AB8"/>
    <mergeCell ref="AC7:AG7"/>
    <mergeCell ref="AH7:AH8"/>
    <mergeCell ref="AI7:AM7"/>
    <mergeCell ref="B9:D9"/>
    <mergeCell ref="A3:AO3"/>
    <mergeCell ref="A4:AN4"/>
    <mergeCell ref="A5:A8"/>
    <mergeCell ref="B5:D8"/>
    <mergeCell ref="E5:F6"/>
    <mergeCell ref="G5:N5"/>
    <mergeCell ref="O5:P5"/>
    <mergeCell ref="Q5:AM5"/>
    <mergeCell ref="AN5:AN8"/>
    <mergeCell ref="AO5:AO8"/>
    <mergeCell ref="G6:G8"/>
    <mergeCell ref="H6:H8"/>
    <mergeCell ref="I6:N6"/>
    <mergeCell ref="O6:O8"/>
    <mergeCell ref="P6:P8"/>
    <mergeCell ref="Q6:V6"/>
    <mergeCell ref="W6:AB6"/>
    <mergeCell ref="AC6:AH6"/>
    <mergeCell ref="AI6:AM6"/>
    <mergeCell ref="E7:E8"/>
    <mergeCell ref="F7:F8"/>
    <mergeCell ref="I7:I8"/>
    <mergeCell ref="J7:L7"/>
    <mergeCell ref="M7:M8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Z51"/>
  <sheetViews>
    <sheetView tabSelected="1" topLeftCell="A18" zoomScaleNormal="100" zoomScalePageLayoutView="80" workbookViewId="0">
      <selection activeCell="C35" sqref="C35"/>
    </sheetView>
  </sheetViews>
  <sheetFormatPr defaultRowHeight="12.75"/>
  <cols>
    <col min="1" max="1" width="9" customWidth="1"/>
    <col min="2" max="2" width="22.7109375" customWidth="1"/>
    <col min="3" max="3" width="9" customWidth="1"/>
    <col min="4" max="4" width="19.85546875" customWidth="1"/>
    <col min="5" max="5" width="7.5703125" customWidth="1"/>
    <col min="6" max="6" width="6.28515625" customWidth="1"/>
    <col min="7" max="8" width="9" customWidth="1"/>
    <col min="9" max="9" width="5.85546875" customWidth="1"/>
    <col min="10" max="12" width="9" customWidth="1"/>
    <col min="13" max="13" width="6" customWidth="1"/>
    <col min="14" max="15" width="9" customWidth="1"/>
    <col min="16" max="16" width="5.5703125" customWidth="1"/>
    <col min="17" max="19" width="9" customWidth="1"/>
    <col min="20" max="20" width="5.7109375" customWidth="1"/>
    <col min="21" max="22" width="9" customWidth="1"/>
    <col min="23" max="23" width="6" customWidth="1"/>
    <col min="24" max="1025" width="9" customWidth="1"/>
  </cols>
  <sheetData>
    <row r="2" spans="1:25" s="60" customFormat="1">
      <c r="A2" s="131" t="s">
        <v>153</v>
      </c>
    </row>
    <row r="3" spans="1:25" s="60" customFormat="1">
      <c r="A3" s="122"/>
      <c r="B3" s="122"/>
      <c r="C3" s="122"/>
      <c r="D3" s="122"/>
      <c r="E3" s="61" t="s">
        <v>154</v>
      </c>
      <c r="F3" s="164" t="s">
        <v>155</v>
      </c>
      <c r="G3" s="164"/>
      <c r="H3" s="164"/>
      <c r="I3" s="164" t="s">
        <v>156</v>
      </c>
      <c r="J3" s="164"/>
      <c r="K3" s="164"/>
      <c r="L3" s="62" t="s">
        <v>157</v>
      </c>
      <c r="M3" s="164" t="s">
        <v>158</v>
      </c>
      <c r="N3" s="164"/>
      <c r="O3" s="164"/>
      <c r="P3" s="164" t="s">
        <v>159</v>
      </c>
      <c r="Q3" s="164"/>
      <c r="R3" s="164"/>
      <c r="S3" s="62" t="s">
        <v>160</v>
      </c>
      <c r="T3" s="164" t="s">
        <v>161</v>
      </c>
      <c r="U3" s="164"/>
      <c r="V3" s="164"/>
      <c r="W3" s="164" t="s">
        <v>162</v>
      </c>
      <c r="X3" s="164"/>
      <c r="Y3" s="164"/>
    </row>
    <row r="4" spans="1:25" s="60" customFormat="1" ht="12.75" customHeight="1">
      <c r="A4" s="63" t="s">
        <v>63</v>
      </c>
      <c r="B4" s="165" t="s">
        <v>64</v>
      </c>
      <c r="C4" s="165"/>
      <c r="D4" s="165"/>
      <c r="E4" s="63" t="s">
        <v>163</v>
      </c>
      <c r="F4" s="63" t="s">
        <v>163</v>
      </c>
      <c r="G4" s="64" t="s">
        <v>164</v>
      </c>
      <c r="H4" s="64" t="s">
        <v>165</v>
      </c>
      <c r="I4" s="63" t="s">
        <v>163</v>
      </c>
      <c r="J4" s="64" t="s">
        <v>164</v>
      </c>
      <c r="K4" s="64" t="s">
        <v>165</v>
      </c>
      <c r="L4" s="65"/>
      <c r="M4" s="63" t="s">
        <v>163</v>
      </c>
      <c r="N4" s="64" t="s">
        <v>164</v>
      </c>
      <c r="O4" s="64" t="s">
        <v>165</v>
      </c>
      <c r="P4" s="63" t="s">
        <v>163</v>
      </c>
      <c r="Q4" s="64" t="s">
        <v>164</v>
      </c>
      <c r="R4" s="64" t="s">
        <v>165</v>
      </c>
      <c r="S4" s="63" t="s">
        <v>163</v>
      </c>
      <c r="T4" s="63" t="s">
        <v>163</v>
      </c>
      <c r="U4" s="64" t="s">
        <v>164</v>
      </c>
      <c r="V4" s="64" t="s">
        <v>165</v>
      </c>
      <c r="W4" s="63" t="s">
        <v>163</v>
      </c>
      <c r="X4" s="64" t="s">
        <v>164</v>
      </c>
      <c r="Y4" s="64" t="s">
        <v>165</v>
      </c>
    </row>
    <row r="5" spans="1:25" s="60" customFormat="1" ht="12.75" customHeight="1">
      <c r="A5" s="126" t="s">
        <v>65</v>
      </c>
      <c r="B5" s="7"/>
      <c r="C5" s="7"/>
      <c r="D5" s="7"/>
      <c r="E5" s="126"/>
      <c r="F5" s="126"/>
      <c r="G5" s="122"/>
      <c r="H5" s="122"/>
      <c r="I5" s="122"/>
      <c r="J5" s="122"/>
      <c r="K5" s="122"/>
      <c r="L5" s="122">
        <f>M5+P5</f>
        <v>0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s="60" customFormat="1" ht="15" customHeight="1">
      <c r="A6" s="126" t="s">
        <v>66</v>
      </c>
      <c r="B6" s="166" t="s">
        <v>67</v>
      </c>
      <c r="C6" s="166"/>
      <c r="D6" s="166"/>
      <c r="E6" s="66">
        <f>F6+I6+M6+P6</f>
        <v>180</v>
      </c>
      <c r="F6" s="66">
        <f>G6+H6</f>
        <v>72</v>
      </c>
      <c r="G6" s="67">
        <f>0+22</f>
        <v>22</v>
      </c>
      <c r="H6" s="67">
        <v>50</v>
      </c>
      <c r="I6" s="66">
        <f>J6+K6</f>
        <v>108</v>
      </c>
      <c r="J6" s="67">
        <f>0+24+2</f>
        <v>26</v>
      </c>
      <c r="K6" s="67">
        <v>82</v>
      </c>
      <c r="L6" s="122">
        <f>M6+P6</f>
        <v>0</v>
      </c>
      <c r="M6" s="66">
        <f>N6+O6</f>
        <v>0</v>
      </c>
      <c r="N6" s="67"/>
      <c r="O6" s="67"/>
      <c r="P6" s="66">
        <f>Q6+R6</f>
        <v>0</v>
      </c>
      <c r="Q6" s="122"/>
      <c r="R6" s="122"/>
      <c r="S6" s="122"/>
      <c r="T6" s="122"/>
      <c r="U6" s="122"/>
      <c r="V6" s="122"/>
      <c r="W6" s="122"/>
      <c r="X6" s="122"/>
      <c r="Y6" s="122"/>
    </row>
    <row r="7" spans="1:25" s="60" customFormat="1" ht="15" customHeight="1">
      <c r="A7" s="126" t="s">
        <v>68</v>
      </c>
      <c r="B7" s="166" t="s">
        <v>69</v>
      </c>
      <c r="C7" s="166"/>
      <c r="D7" s="166"/>
      <c r="E7" s="66">
        <f>F7+I7+M7+P7</f>
        <v>144</v>
      </c>
      <c r="F7" s="66">
        <f>G7+H7</f>
        <v>72</v>
      </c>
      <c r="G7" s="67">
        <f>8+16</f>
        <v>24</v>
      </c>
      <c r="H7" s="67">
        <v>48</v>
      </c>
      <c r="I7" s="66">
        <f>J7+K7</f>
        <v>72</v>
      </c>
      <c r="J7" s="67">
        <f>8+14+2</f>
        <v>24</v>
      </c>
      <c r="K7" s="67">
        <v>48</v>
      </c>
      <c r="L7" s="122">
        <f>M7+P7</f>
        <v>0</v>
      </c>
      <c r="M7" s="66">
        <f>N7+O7</f>
        <v>0</v>
      </c>
      <c r="N7" s="67"/>
      <c r="O7" s="67"/>
      <c r="P7" s="66">
        <f>Q7+R7</f>
        <v>0</v>
      </c>
      <c r="Q7" s="122"/>
      <c r="R7" s="122"/>
      <c r="S7" s="122"/>
      <c r="T7" s="122"/>
      <c r="U7" s="122"/>
      <c r="V7" s="122"/>
      <c r="W7" s="122"/>
      <c r="X7" s="122"/>
      <c r="Y7" s="122"/>
    </row>
    <row r="8" spans="1:25" s="71" customFormat="1" ht="15" customHeight="1">
      <c r="A8" s="124" t="s">
        <v>70</v>
      </c>
      <c r="B8" s="167" t="s">
        <v>71</v>
      </c>
      <c r="C8" s="167"/>
      <c r="D8" s="167"/>
      <c r="E8" s="66">
        <f>F8+I8+M8+P8</f>
        <v>0</v>
      </c>
      <c r="F8" s="66">
        <f>G8+H8</f>
        <v>0</v>
      </c>
      <c r="G8" s="68"/>
      <c r="H8" s="68"/>
      <c r="I8" s="66">
        <f>J8+K8</f>
        <v>0</v>
      </c>
      <c r="J8" s="68"/>
      <c r="K8" s="68"/>
      <c r="L8" s="122">
        <f>M8+P8</f>
        <v>0</v>
      </c>
      <c r="M8" s="69"/>
      <c r="N8" s="68"/>
      <c r="O8" s="68"/>
      <c r="P8" s="69"/>
      <c r="Q8" s="70"/>
      <c r="R8" s="70"/>
      <c r="S8" s="70"/>
      <c r="T8" s="70"/>
      <c r="U8" s="70"/>
      <c r="V8" s="70"/>
      <c r="W8" s="70"/>
      <c r="X8" s="70"/>
      <c r="Y8" s="70"/>
    </row>
    <row r="9" spans="1:25" s="60" customFormat="1" ht="15" customHeight="1">
      <c r="A9" s="124" t="s">
        <v>72</v>
      </c>
      <c r="B9" s="167" t="s">
        <v>73</v>
      </c>
      <c r="C9" s="167"/>
      <c r="D9" s="167"/>
      <c r="E9" s="66">
        <f>F9+I9+M9+P9</f>
        <v>0</v>
      </c>
      <c r="F9" s="66">
        <f>G9+H9</f>
        <v>0</v>
      </c>
      <c r="G9" s="67"/>
      <c r="H9" s="67"/>
      <c r="I9" s="66">
        <f>J9+K9</f>
        <v>0</v>
      </c>
      <c r="J9" s="67"/>
      <c r="K9" s="67"/>
      <c r="L9" s="122">
        <f>M9+P9</f>
        <v>0</v>
      </c>
      <c r="M9" s="66"/>
      <c r="N9" s="67"/>
      <c r="O9" s="67"/>
      <c r="P9" s="66"/>
      <c r="Q9" s="122"/>
      <c r="R9" s="122"/>
      <c r="S9" s="122"/>
      <c r="T9" s="122"/>
      <c r="U9" s="122"/>
      <c r="V9" s="122"/>
      <c r="W9" s="122"/>
      <c r="X9" s="122"/>
      <c r="Y9" s="122"/>
    </row>
    <row r="10" spans="1:25" s="60" customFormat="1" ht="13.15" customHeight="1">
      <c r="A10" s="126" t="s">
        <v>74</v>
      </c>
      <c r="B10" s="168" t="s">
        <v>16</v>
      </c>
      <c r="C10" s="168"/>
      <c r="D10" s="168"/>
      <c r="E10" s="66">
        <f>F10+I10+M10+P10</f>
        <v>216</v>
      </c>
      <c r="F10" s="66">
        <f>G10+H10</f>
        <v>54</v>
      </c>
      <c r="G10" s="67">
        <f>10+20</f>
        <v>30</v>
      </c>
      <c r="H10" s="67">
        <v>24</v>
      </c>
      <c r="I10" s="66">
        <f>J10+K10</f>
        <v>54</v>
      </c>
      <c r="J10" s="67">
        <f>10+20</f>
        <v>30</v>
      </c>
      <c r="K10" s="67">
        <v>24</v>
      </c>
      <c r="L10" s="122">
        <f>M10+P10</f>
        <v>108</v>
      </c>
      <c r="M10" s="72">
        <v>54</v>
      </c>
      <c r="N10" s="67">
        <f>10+20</f>
        <v>30</v>
      </c>
      <c r="O10" s="67">
        <v>24</v>
      </c>
      <c r="P10" s="66">
        <v>54</v>
      </c>
      <c r="Q10" s="67">
        <f>10+18+2</f>
        <v>30</v>
      </c>
      <c r="R10" s="67">
        <v>24</v>
      </c>
      <c r="S10" s="122"/>
      <c r="T10" s="122"/>
      <c r="U10" s="122"/>
      <c r="V10" s="122"/>
      <c r="W10" s="122"/>
      <c r="X10" s="122"/>
      <c r="Y10" s="122"/>
    </row>
    <row r="11" spans="1:25" s="60" customFormat="1" ht="12.75" customHeight="1">
      <c r="A11" s="126" t="s">
        <v>75</v>
      </c>
      <c r="B11" s="166" t="s">
        <v>76</v>
      </c>
      <c r="C11" s="166"/>
      <c r="D11" s="166"/>
      <c r="E11" s="66">
        <f>F11+I11+M11+P11</f>
        <v>72</v>
      </c>
      <c r="F11" s="66"/>
      <c r="G11" s="67"/>
      <c r="H11" s="67"/>
      <c r="I11" s="66">
        <f>J11+K11</f>
        <v>36</v>
      </c>
      <c r="J11" s="67">
        <f>10+18</f>
        <v>28</v>
      </c>
      <c r="K11" s="67">
        <v>8</v>
      </c>
      <c r="L11" s="122">
        <f>M11+P11</f>
        <v>36</v>
      </c>
      <c r="M11" s="66">
        <f>N11+O11</f>
        <v>36</v>
      </c>
      <c r="N11" s="67">
        <f>10+18</f>
        <v>28</v>
      </c>
      <c r="O11" s="67">
        <v>8</v>
      </c>
      <c r="P11" s="66"/>
      <c r="Q11" s="122"/>
      <c r="R11" s="122"/>
      <c r="S11" s="122"/>
      <c r="T11" s="122"/>
      <c r="U11" s="122"/>
      <c r="V11" s="122"/>
      <c r="W11" s="122"/>
      <c r="X11" s="122"/>
      <c r="Y11" s="122"/>
    </row>
    <row r="12" spans="1:25" s="60" customFormat="1" ht="12.75" customHeight="1">
      <c r="A12" s="126" t="s">
        <v>77</v>
      </c>
      <c r="B12" s="166" t="s">
        <v>78</v>
      </c>
      <c r="C12" s="166"/>
      <c r="D12" s="166"/>
      <c r="E12" s="66">
        <f>F12+I12+M12+P12</f>
        <v>72</v>
      </c>
      <c r="F12" s="66">
        <f>G12+H12</f>
        <v>0</v>
      </c>
      <c r="G12" s="67"/>
      <c r="H12" s="67"/>
      <c r="I12" s="66">
        <f>J12+K12</f>
        <v>36</v>
      </c>
      <c r="J12" s="67">
        <f>8+12</f>
        <v>20</v>
      </c>
      <c r="K12" s="67">
        <v>16</v>
      </c>
      <c r="L12" s="122">
        <f>M12+P12</f>
        <v>36</v>
      </c>
      <c r="M12" s="66">
        <v>36</v>
      </c>
      <c r="N12" s="67">
        <f>8+12</f>
        <v>20</v>
      </c>
      <c r="O12" s="67">
        <v>16</v>
      </c>
      <c r="P12" s="66"/>
      <c r="Q12" s="67"/>
      <c r="R12" s="67"/>
      <c r="S12" s="122"/>
      <c r="T12" s="122"/>
      <c r="U12" s="122"/>
      <c r="V12" s="122"/>
      <c r="W12" s="122"/>
      <c r="X12" s="122"/>
      <c r="Y12" s="122"/>
    </row>
    <row r="13" spans="1:25" s="60" customFormat="1" ht="13.15" customHeight="1">
      <c r="A13" s="126" t="s">
        <v>79</v>
      </c>
      <c r="B13" s="166" t="s">
        <v>80</v>
      </c>
      <c r="C13" s="166"/>
      <c r="D13" s="166"/>
      <c r="E13" s="66">
        <f>F13+I13+M13+P13</f>
        <v>72</v>
      </c>
      <c r="F13" s="66">
        <f>G13+H13</f>
        <v>0</v>
      </c>
      <c r="G13" s="67"/>
      <c r="H13" s="67"/>
      <c r="I13" s="66"/>
      <c r="J13" s="67"/>
      <c r="K13" s="67"/>
      <c r="L13" s="122"/>
      <c r="M13" s="66">
        <v>36</v>
      </c>
      <c r="N13" s="67">
        <f>8+12</f>
        <v>20</v>
      </c>
      <c r="O13" s="67">
        <v>16</v>
      </c>
      <c r="P13" s="66">
        <v>36</v>
      </c>
      <c r="Q13" s="67">
        <v>20</v>
      </c>
      <c r="R13" s="67">
        <v>16</v>
      </c>
      <c r="S13" s="122"/>
      <c r="T13" s="122"/>
      <c r="U13" s="122"/>
      <c r="V13" s="122"/>
      <c r="W13" s="122"/>
      <c r="X13" s="122"/>
      <c r="Y13" s="122"/>
    </row>
    <row r="14" spans="1:25" s="60" customFormat="1" ht="13.15" customHeight="1">
      <c r="A14" s="126" t="s">
        <v>81</v>
      </c>
      <c r="B14" s="166" t="s">
        <v>82</v>
      </c>
      <c r="C14" s="166"/>
      <c r="D14" s="166"/>
      <c r="E14" s="66">
        <f>F14+I14+M14+P14</f>
        <v>72</v>
      </c>
      <c r="F14" s="66">
        <f>G14+H14</f>
        <v>0</v>
      </c>
      <c r="G14" s="67"/>
      <c r="H14" s="67"/>
      <c r="I14" s="66">
        <f>J14+K14</f>
        <v>0</v>
      </c>
      <c r="J14" s="67"/>
      <c r="K14" s="67"/>
      <c r="L14" s="122">
        <f>M14+P14</f>
        <v>72</v>
      </c>
      <c r="M14" s="66">
        <f>N14+O14</f>
        <v>0</v>
      </c>
      <c r="N14" s="67"/>
      <c r="O14" s="67"/>
      <c r="P14" s="66">
        <v>72</v>
      </c>
      <c r="Q14" s="122">
        <f>2+18</f>
        <v>20</v>
      </c>
      <c r="R14" s="122">
        <v>512</v>
      </c>
      <c r="S14" s="122"/>
      <c r="T14" s="122"/>
      <c r="U14" s="122"/>
      <c r="V14" s="122"/>
      <c r="W14" s="122"/>
      <c r="X14" s="122"/>
      <c r="Y14" s="122"/>
    </row>
    <row r="15" spans="1:25" s="60" customFormat="1" ht="13.15" customHeight="1">
      <c r="A15" s="126" t="s">
        <v>83</v>
      </c>
      <c r="B15" s="1" t="s">
        <v>84</v>
      </c>
      <c r="C15" s="1"/>
      <c r="D15" s="1"/>
      <c r="E15" s="73">
        <f>F15+I15</f>
        <v>36</v>
      </c>
      <c r="F15" s="73">
        <f>G15+H15</f>
        <v>0</v>
      </c>
      <c r="G15" s="74"/>
      <c r="H15" s="74"/>
      <c r="I15" s="73">
        <f>J15+K15</f>
        <v>36</v>
      </c>
      <c r="J15" s="74">
        <f>8+12</f>
        <v>20</v>
      </c>
      <c r="K15" s="74">
        <v>16</v>
      </c>
      <c r="L15" s="75">
        <f>M15+P15</f>
        <v>36</v>
      </c>
      <c r="M15" s="73">
        <f>N15+O15</f>
        <v>36</v>
      </c>
      <c r="N15" s="76">
        <f>8+12</f>
        <v>20</v>
      </c>
      <c r="O15" s="77">
        <v>16</v>
      </c>
      <c r="P15" s="73"/>
      <c r="Q15" s="74"/>
      <c r="R15" s="74"/>
      <c r="S15" s="78"/>
      <c r="T15" s="122"/>
      <c r="U15" s="122"/>
      <c r="V15" s="122"/>
      <c r="W15" s="122"/>
      <c r="X15" s="122"/>
      <c r="Y15" s="122"/>
    </row>
    <row r="16" spans="1:25" s="60" customFormat="1" ht="13.15" customHeight="1">
      <c r="A16" s="126" t="s">
        <v>85</v>
      </c>
      <c r="B16" s="156" t="s">
        <v>86</v>
      </c>
      <c r="C16" s="156"/>
      <c r="D16" s="156"/>
      <c r="E16" s="73">
        <f>F16+I16</f>
        <v>0</v>
      </c>
      <c r="F16" s="73">
        <f>G16+H16</f>
        <v>0</v>
      </c>
      <c r="G16" s="74"/>
      <c r="H16" s="74"/>
      <c r="I16" s="73">
        <f>J16+K16</f>
        <v>0</v>
      </c>
      <c r="J16" s="74"/>
      <c r="K16" s="74"/>
      <c r="L16" s="75">
        <f>M16+P16</f>
        <v>36</v>
      </c>
      <c r="M16" s="73">
        <f>N16+O16</f>
        <v>0</v>
      </c>
      <c r="N16" s="74"/>
      <c r="O16" s="74"/>
      <c r="P16" s="73">
        <f>Q16+R16</f>
        <v>36</v>
      </c>
      <c r="Q16" s="74">
        <f>12+8</f>
        <v>20</v>
      </c>
      <c r="R16" s="74">
        <v>16</v>
      </c>
      <c r="S16" s="78"/>
      <c r="T16" s="122"/>
      <c r="U16" s="122"/>
      <c r="V16" s="122"/>
      <c r="W16" s="122"/>
      <c r="X16" s="122"/>
      <c r="Y16" s="122"/>
    </row>
    <row r="17" spans="1:25" s="71" customFormat="1" ht="15" customHeight="1">
      <c r="A17" s="124" t="s">
        <v>166</v>
      </c>
      <c r="B17" s="169" t="s">
        <v>88</v>
      </c>
      <c r="C17" s="169"/>
      <c r="D17" s="169"/>
      <c r="E17" s="66"/>
      <c r="F17" s="66"/>
      <c r="G17" s="68"/>
      <c r="H17" s="68"/>
      <c r="I17" s="66"/>
      <c r="J17" s="68"/>
      <c r="K17" s="68"/>
      <c r="L17" s="122"/>
      <c r="M17" s="69"/>
      <c r="N17" s="68"/>
      <c r="O17" s="68"/>
      <c r="P17" s="69"/>
      <c r="Q17" s="70"/>
      <c r="R17" s="70"/>
      <c r="S17" s="70"/>
      <c r="T17" s="70"/>
      <c r="U17" s="70"/>
      <c r="V17" s="70"/>
      <c r="W17" s="70"/>
      <c r="X17" s="70"/>
      <c r="Y17" s="70"/>
    </row>
    <row r="18" spans="1:25" s="60" customFormat="1" ht="15" customHeight="1">
      <c r="A18" s="158" t="s">
        <v>89</v>
      </c>
      <c r="B18" s="166" t="s">
        <v>90</v>
      </c>
      <c r="C18" s="166"/>
      <c r="D18" s="166"/>
      <c r="E18" s="66">
        <f>F18+I18+M18+P18</f>
        <v>36</v>
      </c>
      <c r="F18" s="66">
        <f>G18+H18</f>
        <v>36</v>
      </c>
      <c r="G18" s="67">
        <f>4+12</f>
        <v>16</v>
      </c>
      <c r="H18" s="67">
        <v>20</v>
      </c>
      <c r="I18" s="66">
        <f>J18+K18</f>
        <v>0</v>
      </c>
      <c r="J18" s="67"/>
      <c r="K18" s="67"/>
      <c r="L18" s="122">
        <f>M18+P18</f>
        <v>0</v>
      </c>
      <c r="M18" s="66"/>
      <c r="N18" s="67"/>
      <c r="O18" s="67"/>
      <c r="P18" s="66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1:25" s="60" customFormat="1" ht="21" customHeight="1">
      <c r="A19" s="158"/>
      <c r="B19" s="166" t="s">
        <v>91</v>
      </c>
      <c r="C19" s="166"/>
      <c r="D19" s="166"/>
      <c r="E19" s="66">
        <f>F19+I19+M19+P19</f>
        <v>36</v>
      </c>
      <c r="F19" s="66">
        <f>G19+H19</f>
        <v>36</v>
      </c>
      <c r="G19" s="67">
        <f>4+12</f>
        <v>16</v>
      </c>
      <c r="H19" s="67">
        <v>20</v>
      </c>
      <c r="I19" s="66">
        <f>J19+K19</f>
        <v>0</v>
      </c>
      <c r="J19" s="67"/>
      <c r="K19" s="67"/>
      <c r="L19" s="122">
        <f>M19+P19</f>
        <v>0</v>
      </c>
      <c r="M19" s="66"/>
      <c r="N19" s="67"/>
      <c r="O19" s="67"/>
      <c r="P19" s="66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1:25" s="60" customFormat="1" ht="15" customHeight="1">
      <c r="A20" s="158" t="s">
        <v>92</v>
      </c>
      <c r="B20" s="166" t="s">
        <v>93</v>
      </c>
      <c r="C20" s="166"/>
      <c r="D20" s="166"/>
      <c r="E20" s="66">
        <f>F20+I20+M20+P20</f>
        <v>36</v>
      </c>
      <c r="F20" s="66"/>
      <c r="G20" s="67"/>
      <c r="H20" s="67"/>
      <c r="I20" s="66">
        <f>J20+K20</f>
        <v>36</v>
      </c>
      <c r="J20" s="67">
        <f>4+12</f>
        <v>16</v>
      </c>
      <c r="K20" s="67">
        <v>20</v>
      </c>
      <c r="L20" s="122"/>
      <c r="M20" s="66"/>
      <c r="N20" s="67"/>
      <c r="O20" s="67"/>
      <c r="P20" s="66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25" s="60" customFormat="1" ht="15" customHeight="1">
      <c r="A21" s="158"/>
      <c r="B21" s="166" t="s">
        <v>94</v>
      </c>
      <c r="C21" s="166"/>
      <c r="D21" s="166"/>
      <c r="E21" s="66">
        <f>F21+I21+M21+P21</f>
        <v>36</v>
      </c>
      <c r="F21" s="66"/>
      <c r="G21" s="67"/>
      <c r="H21" s="67"/>
      <c r="I21" s="66">
        <f>J21+K21</f>
        <v>36</v>
      </c>
      <c r="J21" s="67">
        <f>4+12</f>
        <v>16</v>
      </c>
      <c r="K21" s="67">
        <v>20</v>
      </c>
      <c r="L21" s="122"/>
      <c r="M21" s="66"/>
      <c r="N21" s="67"/>
      <c r="O21" s="67"/>
      <c r="P21" s="66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1:25" s="60" customFormat="1" ht="24" customHeight="1">
      <c r="A22" s="158" t="s">
        <v>95</v>
      </c>
      <c r="B22" s="170" t="s">
        <v>96</v>
      </c>
      <c r="C22" s="170"/>
      <c r="D22" s="170"/>
      <c r="E22" s="66">
        <f>F22+I22+M22+P22</f>
        <v>36</v>
      </c>
      <c r="F22" s="66">
        <f>G22+H22</f>
        <v>0</v>
      </c>
      <c r="G22" s="67"/>
      <c r="H22" s="67"/>
      <c r="I22" s="66"/>
      <c r="J22" s="67"/>
      <c r="K22" s="67"/>
      <c r="L22" s="122"/>
      <c r="M22" s="66">
        <f>N22+O22</f>
        <v>36</v>
      </c>
      <c r="N22" s="67">
        <f>4+12</f>
        <v>16</v>
      </c>
      <c r="O22" s="67">
        <v>20</v>
      </c>
      <c r="P22" s="66"/>
      <c r="Q22" s="67"/>
      <c r="R22" s="67"/>
      <c r="S22" s="122"/>
      <c r="T22" s="122"/>
      <c r="U22" s="122"/>
      <c r="V22" s="122"/>
      <c r="W22" s="122"/>
      <c r="X22" s="122"/>
      <c r="Y22" s="122"/>
    </row>
    <row r="23" spans="1:25" s="60" customFormat="1" ht="13.15" customHeight="1">
      <c r="A23" s="158"/>
      <c r="B23" s="170" t="s">
        <v>97</v>
      </c>
      <c r="C23" s="170"/>
      <c r="D23" s="170"/>
      <c r="E23" s="66">
        <f>F23+I23+M23+P23</f>
        <v>36</v>
      </c>
      <c r="F23" s="66">
        <f>G23+H23</f>
        <v>0</v>
      </c>
      <c r="G23" s="67"/>
      <c r="H23" s="67"/>
      <c r="I23" s="66"/>
      <c r="J23" s="67"/>
      <c r="K23" s="67"/>
      <c r="L23" s="122"/>
      <c r="M23" s="66">
        <f>N23+O23</f>
        <v>36</v>
      </c>
      <c r="N23" s="67">
        <f>4+12</f>
        <v>16</v>
      </c>
      <c r="O23" s="67">
        <v>20</v>
      </c>
      <c r="P23" s="66"/>
      <c r="Q23" s="67"/>
      <c r="R23" s="67"/>
      <c r="S23" s="122"/>
      <c r="T23" s="122"/>
      <c r="U23" s="122"/>
      <c r="V23" s="122"/>
      <c r="W23" s="122"/>
      <c r="X23" s="122"/>
      <c r="Y23" s="122"/>
    </row>
    <row r="24" spans="1:25" s="60" customFormat="1" ht="17.25" customHeight="1">
      <c r="A24" s="158" t="s">
        <v>98</v>
      </c>
      <c r="B24" s="166" t="s">
        <v>99</v>
      </c>
      <c r="C24" s="166"/>
      <c r="D24" s="166"/>
      <c r="E24" s="66">
        <f>F24+I24+M24+P24</f>
        <v>36</v>
      </c>
      <c r="F24" s="66">
        <f>G24+H24</f>
        <v>0</v>
      </c>
      <c r="G24" s="67"/>
      <c r="H24" s="67"/>
      <c r="I24" s="66">
        <f>J24+K24</f>
        <v>0</v>
      </c>
      <c r="J24" s="67"/>
      <c r="K24" s="67"/>
      <c r="L24" s="122">
        <f>M24+P24</f>
        <v>36</v>
      </c>
      <c r="M24" s="66"/>
      <c r="N24" s="67"/>
      <c r="O24" s="67"/>
      <c r="P24" s="66">
        <f>Q24+R24</f>
        <v>36</v>
      </c>
      <c r="Q24" s="67">
        <f>4+12</f>
        <v>16</v>
      </c>
      <c r="R24" s="67">
        <v>20</v>
      </c>
      <c r="S24" s="122"/>
      <c r="T24" s="122"/>
      <c r="U24" s="122"/>
      <c r="V24" s="122"/>
      <c r="W24" s="122"/>
      <c r="X24" s="122"/>
      <c r="Y24" s="122"/>
    </row>
    <row r="25" spans="1:25" s="60" customFormat="1" ht="24" customHeight="1">
      <c r="A25" s="158"/>
      <c r="B25" s="166" t="s">
        <v>100</v>
      </c>
      <c r="C25" s="166"/>
      <c r="D25" s="166"/>
      <c r="E25" s="66">
        <f>F25+I25+M25+P25</f>
        <v>36</v>
      </c>
      <c r="F25" s="66">
        <f>G25+H25</f>
        <v>0</v>
      </c>
      <c r="G25" s="67"/>
      <c r="H25" s="67"/>
      <c r="I25" s="66">
        <f>J25+K25</f>
        <v>0</v>
      </c>
      <c r="J25" s="67"/>
      <c r="K25" s="67"/>
      <c r="L25" s="122">
        <f>M25+P25</f>
        <v>36</v>
      </c>
      <c r="M25" s="66"/>
      <c r="N25" s="67"/>
      <c r="O25" s="67"/>
      <c r="P25" s="66">
        <f>Q25+R25</f>
        <v>36</v>
      </c>
      <c r="Q25" s="67">
        <f>4+12</f>
        <v>16</v>
      </c>
      <c r="R25" s="67">
        <v>20</v>
      </c>
      <c r="S25" s="122"/>
      <c r="T25" s="122"/>
      <c r="U25" s="122"/>
      <c r="V25" s="122"/>
      <c r="W25" s="122"/>
      <c r="X25" s="122"/>
      <c r="Y25" s="122"/>
    </row>
    <row r="26" spans="1:25" s="60" customFormat="1" ht="15" customHeight="1">
      <c r="A26" s="124" t="s">
        <v>101</v>
      </c>
      <c r="B26" s="169" t="s">
        <v>102</v>
      </c>
      <c r="C26" s="169"/>
      <c r="D26" s="169"/>
      <c r="E26" s="66"/>
      <c r="F26" s="66"/>
      <c r="G26" s="67"/>
      <c r="H26" s="67"/>
      <c r="I26" s="66"/>
      <c r="J26" s="67"/>
      <c r="K26" s="67"/>
      <c r="L26" s="122"/>
      <c r="M26" s="66"/>
      <c r="N26" s="67"/>
      <c r="O26" s="67"/>
      <c r="P26" s="66"/>
      <c r="Q26" s="67"/>
      <c r="R26" s="67"/>
      <c r="S26" s="122"/>
      <c r="T26" s="122"/>
      <c r="U26" s="122"/>
      <c r="V26" s="122"/>
      <c r="W26" s="122"/>
      <c r="X26" s="122"/>
      <c r="Y26" s="122"/>
    </row>
    <row r="27" spans="1:25" s="60" customFormat="1" ht="15" customHeight="1">
      <c r="A27" s="126" t="s">
        <v>103</v>
      </c>
      <c r="B27" s="1" t="s">
        <v>104</v>
      </c>
      <c r="C27" s="1"/>
      <c r="D27" s="1"/>
      <c r="E27" s="66">
        <f>F27+I27+M27+P27</f>
        <v>36</v>
      </c>
      <c r="F27" s="66">
        <f>G27+H27</f>
        <v>36</v>
      </c>
      <c r="G27" s="67">
        <f>4+12</f>
        <v>16</v>
      </c>
      <c r="H27" s="67">
        <v>20</v>
      </c>
      <c r="I27" s="66"/>
      <c r="J27" s="67"/>
      <c r="K27" s="67"/>
      <c r="L27" s="122"/>
      <c r="M27" s="66"/>
      <c r="N27" s="67"/>
      <c r="O27" s="67"/>
      <c r="P27" s="66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1:25" s="60" customFormat="1" ht="15" customHeight="1">
      <c r="A28" s="126" t="s">
        <v>105</v>
      </c>
      <c r="B28" s="1" t="s">
        <v>106</v>
      </c>
      <c r="C28" s="1"/>
      <c r="D28" s="1"/>
      <c r="E28" s="66">
        <f>F28+I28+M28+P28</f>
        <v>36</v>
      </c>
      <c r="F28" s="66"/>
      <c r="G28" s="67"/>
      <c r="H28" s="67"/>
      <c r="I28" s="66">
        <f>J28+K28</f>
        <v>36</v>
      </c>
      <c r="J28" s="67">
        <f>4+12</f>
        <v>16</v>
      </c>
      <c r="K28" s="67">
        <v>20</v>
      </c>
      <c r="L28" s="122"/>
      <c r="M28" s="66"/>
      <c r="N28" s="67"/>
      <c r="O28" s="67"/>
      <c r="P28" s="66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1:25" s="60" customFormat="1" ht="24" customHeight="1">
      <c r="A29" s="126" t="s">
        <v>107</v>
      </c>
      <c r="B29" s="166" t="s">
        <v>108</v>
      </c>
      <c r="C29" s="166"/>
      <c r="D29" s="166"/>
      <c r="E29" s="66">
        <f>F29+I29+M29+P29</f>
        <v>36</v>
      </c>
      <c r="F29" s="66">
        <f>G29+H29</f>
        <v>0</v>
      </c>
      <c r="G29" s="67"/>
      <c r="H29" s="67"/>
      <c r="I29" s="66">
        <f>J29+K29</f>
        <v>0</v>
      </c>
      <c r="J29" s="67"/>
      <c r="K29" s="67"/>
      <c r="L29" s="122">
        <f>M29+P29</f>
        <v>36</v>
      </c>
      <c r="M29" s="66">
        <f>N29+O29</f>
        <v>36</v>
      </c>
      <c r="N29" s="67">
        <f>4+12</f>
        <v>16</v>
      </c>
      <c r="O29" s="67">
        <v>20</v>
      </c>
      <c r="P29" s="66"/>
      <c r="Q29" s="67"/>
      <c r="R29" s="67"/>
      <c r="S29" s="122"/>
      <c r="T29" s="122"/>
      <c r="U29" s="122"/>
      <c r="V29" s="122"/>
      <c r="W29" s="122"/>
      <c r="X29" s="122"/>
      <c r="Y29" s="122"/>
    </row>
    <row r="30" spans="1:25" s="60" customFormat="1" ht="13.15" customHeight="1">
      <c r="A30" s="126" t="s">
        <v>109</v>
      </c>
      <c r="B30" s="193" t="s">
        <v>110</v>
      </c>
      <c r="C30" s="193"/>
      <c r="D30" s="193"/>
      <c r="E30" s="66">
        <f>F30+I30+M30+P30</f>
        <v>36</v>
      </c>
      <c r="F30" s="66">
        <f>G30+H30</f>
        <v>0</v>
      </c>
      <c r="G30" s="67"/>
      <c r="H30" s="67"/>
      <c r="I30" s="66">
        <f>J30+K30</f>
        <v>0</v>
      </c>
      <c r="J30" s="67"/>
      <c r="K30" s="67"/>
      <c r="L30" s="122">
        <f>M30+P30</f>
        <v>36</v>
      </c>
      <c r="M30" s="66"/>
      <c r="N30" s="67"/>
      <c r="O30" s="67"/>
      <c r="P30" s="66">
        <f>Q30+R30</f>
        <v>36</v>
      </c>
      <c r="Q30" s="67">
        <f>4+12</f>
        <v>16</v>
      </c>
      <c r="R30" s="67">
        <v>20</v>
      </c>
      <c r="S30" s="122"/>
      <c r="T30" s="122"/>
      <c r="U30" s="122"/>
      <c r="V30" s="122"/>
      <c r="W30" s="122"/>
      <c r="X30" s="122"/>
      <c r="Y30" s="122"/>
    </row>
    <row r="31" spans="1:25" s="71" customFormat="1" ht="14.25">
      <c r="A31" s="48" t="s">
        <v>119</v>
      </c>
      <c r="B31" s="160" t="s">
        <v>120</v>
      </c>
      <c r="C31" s="160"/>
      <c r="D31" s="160"/>
      <c r="E31" s="69"/>
      <c r="F31" s="6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  <c r="R31" s="70"/>
      <c r="S31" s="70"/>
      <c r="T31" s="70"/>
      <c r="U31" s="70"/>
      <c r="V31" s="70"/>
      <c r="W31" s="70"/>
      <c r="X31" s="70"/>
      <c r="Y31" s="70"/>
    </row>
    <row r="32" spans="1:25" s="59" customFormat="1" ht="22.5">
      <c r="A32" s="126" t="s">
        <v>121</v>
      </c>
      <c r="B32" s="118" t="s">
        <v>122</v>
      </c>
      <c r="C32" s="126" t="s">
        <v>111</v>
      </c>
      <c r="D32" s="126"/>
      <c r="E32" s="66"/>
      <c r="F32" s="66"/>
      <c r="G32" s="67"/>
      <c r="H32" s="67"/>
      <c r="I32" s="67"/>
      <c r="J32" s="67"/>
      <c r="K32" s="67"/>
      <c r="L32" s="67">
        <v>108</v>
      </c>
      <c r="M32" s="79"/>
      <c r="N32" s="67"/>
      <c r="O32" s="67"/>
      <c r="P32" s="79">
        <f>Q32+R32</f>
        <v>108</v>
      </c>
      <c r="Q32" s="64">
        <v>8</v>
      </c>
      <c r="R32" s="64">
        <v>100</v>
      </c>
      <c r="S32" s="64"/>
      <c r="T32" s="64"/>
      <c r="U32" s="64"/>
      <c r="V32" s="64"/>
      <c r="W32" s="64"/>
      <c r="X32" s="64"/>
      <c r="Y32" s="64"/>
    </row>
    <row r="33" spans="1:26" s="59" customFormat="1" ht="15">
      <c r="A33" s="126" t="s">
        <v>123</v>
      </c>
      <c r="B33" s="126" t="s">
        <v>124</v>
      </c>
      <c r="C33" s="126" t="s">
        <v>111</v>
      </c>
      <c r="D33" s="126"/>
      <c r="E33" s="66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4"/>
      <c r="R33" s="64"/>
      <c r="S33" s="64">
        <v>108</v>
      </c>
      <c r="T33" s="64">
        <f>U33+V33</f>
        <v>108</v>
      </c>
      <c r="U33" s="64">
        <v>8</v>
      </c>
      <c r="V33" s="64">
        <v>100</v>
      </c>
      <c r="W33" s="64"/>
      <c r="X33" s="64"/>
      <c r="Y33" s="64"/>
      <c r="Z33" s="131"/>
    </row>
    <row r="34" spans="1:26" s="71" customFormat="1" ht="14.25">
      <c r="A34" s="124" t="s">
        <v>125</v>
      </c>
      <c r="B34" s="160" t="s">
        <v>126</v>
      </c>
      <c r="C34" s="160"/>
      <c r="D34" s="160"/>
      <c r="E34" s="69"/>
      <c r="F34" s="6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  <c r="R34" s="70"/>
      <c r="S34" s="70"/>
      <c r="T34" s="70"/>
      <c r="U34" s="70"/>
      <c r="V34" s="70"/>
      <c r="W34" s="70"/>
      <c r="X34" s="70"/>
      <c r="Y34" s="70"/>
    </row>
    <row r="35" spans="1:26" s="60" customFormat="1" ht="45">
      <c r="A35" s="126" t="s">
        <v>127</v>
      </c>
      <c r="B35" s="118" t="s">
        <v>128</v>
      </c>
      <c r="C35" s="126" t="s">
        <v>111</v>
      </c>
      <c r="D35" s="126"/>
      <c r="E35" s="66">
        <f>F35+I35</f>
        <v>1764</v>
      </c>
      <c r="F35" s="66">
        <f>G35+H35</f>
        <v>864</v>
      </c>
      <c r="G35" s="67"/>
      <c r="H35" s="67">
        <f>24*36</f>
        <v>864</v>
      </c>
      <c r="I35" s="66">
        <f>J35+K35</f>
        <v>900</v>
      </c>
      <c r="J35" s="67"/>
      <c r="K35" s="67">
        <f>25*36</f>
        <v>900</v>
      </c>
      <c r="L35" s="79">
        <f>M35+P35</f>
        <v>1368</v>
      </c>
      <c r="M35" s="66">
        <f>N35+O35</f>
        <v>648</v>
      </c>
      <c r="N35" s="67"/>
      <c r="O35" s="67">
        <f>18*36</f>
        <v>648</v>
      </c>
      <c r="P35" s="66">
        <f>Q35+R35</f>
        <v>720</v>
      </c>
      <c r="Q35" s="122"/>
      <c r="R35" s="122">
        <f>20*36</f>
        <v>720</v>
      </c>
      <c r="S35" s="80">
        <f>T35+W35</f>
        <v>1728</v>
      </c>
      <c r="T35" s="66">
        <f>U35+V35</f>
        <v>864</v>
      </c>
      <c r="U35" s="122"/>
      <c r="V35" s="122">
        <f>24*36</f>
        <v>864</v>
      </c>
      <c r="W35" s="66">
        <f>X35+Y35</f>
        <v>864</v>
      </c>
      <c r="X35" s="122"/>
      <c r="Y35" s="122">
        <f>24*36</f>
        <v>864</v>
      </c>
      <c r="Z35" s="81">
        <f>E35+L35+S35</f>
        <v>4860</v>
      </c>
    </row>
    <row r="36" spans="1:26" s="71" customFormat="1" ht="14.25">
      <c r="A36" s="124" t="s">
        <v>132</v>
      </c>
      <c r="B36" s="160" t="s">
        <v>133</v>
      </c>
      <c r="C36" s="160"/>
      <c r="D36" s="160"/>
      <c r="E36" s="69"/>
      <c r="F36" s="69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0"/>
      <c r="R36" s="70"/>
      <c r="S36" s="82">
        <f>T36+W36</f>
        <v>0</v>
      </c>
      <c r="T36" s="70"/>
      <c r="U36" s="70"/>
      <c r="V36" s="70"/>
      <c r="W36" s="70"/>
      <c r="X36" s="70"/>
      <c r="Y36" s="70"/>
    </row>
    <row r="37" spans="1:26" s="60" customFormat="1" ht="15" customHeight="1">
      <c r="A37" s="126" t="s">
        <v>134</v>
      </c>
      <c r="B37" s="8" t="s">
        <v>135</v>
      </c>
      <c r="C37" s="8"/>
      <c r="D37" s="8"/>
      <c r="E37" s="66"/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122"/>
      <c r="R37" s="122"/>
      <c r="S37" s="80">
        <f>T37+W37</f>
        <v>0</v>
      </c>
      <c r="T37" s="122"/>
      <c r="U37" s="122"/>
      <c r="V37" s="122"/>
      <c r="W37" s="122"/>
      <c r="X37" s="122"/>
      <c r="Y37" s="122"/>
    </row>
    <row r="38" spans="1:26" s="60" customFormat="1" ht="15">
      <c r="A38" s="126" t="s">
        <v>136</v>
      </c>
      <c r="B38" s="7" t="s">
        <v>137</v>
      </c>
      <c r="C38" s="7"/>
      <c r="D38" s="7"/>
      <c r="E38" s="66"/>
      <c r="F38" s="66">
        <f>G38+H38</f>
        <v>0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122"/>
      <c r="R38" s="122"/>
      <c r="S38" s="80">
        <f>T38+W38</f>
        <v>108</v>
      </c>
      <c r="T38" s="122"/>
      <c r="U38" s="122"/>
      <c r="V38" s="122"/>
      <c r="W38" s="122">
        <f>X38+Y38</f>
        <v>108</v>
      </c>
      <c r="X38" s="122">
        <v>18</v>
      </c>
      <c r="Y38" s="122">
        <v>90</v>
      </c>
    </row>
    <row r="39" spans="1:26" s="60" customFormat="1" ht="15" customHeight="1">
      <c r="A39" s="126" t="s">
        <v>138</v>
      </c>
      <c r="B39" s="8" t="s">
        <v>139</v>
      </c>
      <c r="C39" s="8"/>
      <c r="D39" s="8"/>
      <c r="E39" s="66"/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122"/>
      <c r="R39" s="122"/>
      <c r="S39" s="80">
        <f>T39+W39</f>
        <v>0</v>
      </c>
      <c r="T39" s="122"/>
      <c r="U39" s="122"/>
      <c r="V39" s="122"/>
      <c r="W39" s="122"/>
      <c r="X39" s="122"/>
      <c r="Y39" s="122"/>
    </row>
    <row r="40" spans="1:26" s="60" customFormat="1" ht="67.5">
      <c r="A40" s="126" t="s">
        <v>140</v>
      </c>
      <c r="B40" s="118" t="s">
        <v>141</v>
      </c>
      <c r="C40" s="126" t="s">
        <v>129</v>
      </c>
      <c r="D40" s="126"/>
      <c r="E40" s="66"/>
      <c r="F40" s="66">
        <f>G40+H40</f>
        <v>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122"/>
      <c r="R40" s="122"/>
      <c r="S40" s="80">
        <f>T40+W40</f>
        <v>216</v>
      </c>
      <c r="T40" s="122"/>
      <c r="U40" s="122"/>
      <c r="V40" s="122"/>
      <c r="W40" s="122">
        <f>X40+Y40</f>
        <v>216</v>
      </c>
      <c r="X40" s="122">
        <v>108</v>
      </c>
      <c r="Y40" s="122">
        <v>108</v>
      </c>
    </row>
    <row r="41" spans="1:26" s="60" customFormat="1">
      <c r="D41" s="131" t="s">
        <v>61</v>
      </c>
      <c r="E41" s="131"/>
      <c r="F41" s="131"/>
    </row>
    <row r="42" spans="1:26" s="60" customFormat="1"/>
    <row r="43" spans="1:26" s="60" customFormat="1">
      <c r="C43" s="64" t="s">
        <v>167</v>
      </c>
      <c r="D43" s="64" t="s">
        <v>168</v>
      </c>
      <c r="E43" s="122">
        <v>23</v>
      </c>
      <c r="F43" s="122">
        <v>13</v>
      </c>
      <c r="G43" s="122"/>
      <c r="H43" s="122"/>
      <c r="I43" s="122">
        <v>10</v>
      </c>
      <c r="J43" s="122"/>
      <c r="K43" s="122"/>
      <c r="L43" s="122">
        <v>33</v>
      </c>
      <c r="M43" s="122">
        <v>13</v>
      </c>
      <c r="N43" s="122"/>
      <c r="O43" s="122"/>
      <c r="P43" s="122">
        <v>20</v>
      </c>
      <c r="Q43" s="64"/>
      <c r="R43" s="64"/>
      <c r="S43" s="64"/>
      <c r="T43" s="64"/>
      <c r="U43" s="64"/>
      <c r="V43" s="64"/>
      <c r="W43" s="64"/>
      <c r="X43" s="64"/>
      <c r="Y43" s="64"/>
    </row>
    <row r="44" spans="1:26" s="60" customFormat="1">
      <c r="C44" s="64" t="s">
        <v>169</v>
      </c>
      <c r="D44" s="64" t="s">
        <v>168</v>
      </c>
      <c r="E44" s="122">
        <v>38</v>
      </c>
      <c r="F44" s="64">
        <v>15</v>
      </c>
      <c r="G44" s="122"/>
      <c r="H44" s="122"/>
      <c r="I44" s="122">
        <v>23</v>
      </c>
      <c r="J44" s="122"/>
      <c r="K44" s="122"/>
      <c r="L44" s="122">
        <v>39</v>
      </c>
      <c r="M44" s="122">
        <v>15</v>
      </c>
      <c r="N44" s="122"/>
      <c r="O44" s="122"/>
      <c r="P44" s="122">
        <v>24</v>
      </c>
      <c r="Q44" s="122"/>
      <c r="R44" s="122"/>
      <c r="S44" s="122">
        <v>34</v>
      </c>
      <c r="T44" s="122">
        <v>11</v>
      </c>
      <c r="U44" s="122"/>
      <c r="V44" s="122"/>
      <c r="W44" s="122">
        <v>23</v>
      </c>
      <c r="X44" s="122"/>
      <c r="Y44" s="122"/>
    </row>
    <row r="45" spans="1:26" s="60" customFormat="1">
      <c r="C45" s="64" t="s">
        <v>170</v>
      </c>
      <c r="D45" s="64" t="s">
        <v>168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>
        <v>3</v>
      </c>
      <c r="T45" s="64">
        <v>3</v>
      </c>
      <c r="U45" s="122"/>
      <c r="V45" s="122"/>
      <c r="W45" s="122"/>
      <c r="X45" s="122"/>
      <c r="Y45" s="122"/>
    </row>
    <row r="46" spans="1:26" s="60" customFormat="1">
      <c r="C46" s="64" t="s">
        <v>171</v>
      </c>
      <c r="D46" s="64" t="s">
        <v>168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>
        <v>3</v>
      </c>
      <c r="T46" s="122"/>
      <c r="U46" s="122"/>
      <c r="V46" s="122"/>
      <c r="W46" s="122">
        <v>3</v>
      </c>
      <c r="X46" s="122"/>
      <c r="Y46" s="122"/>
    </row>
    <row r="47" spans="1:26" s="60" customFormat="1">
      <c r="C47" s="64" t="s">
        <v>172</v>
      </c>
      <c r="D47" s="64" t="s">
        <v>168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1:26" s="60" customFormat="1">
      <c r="C48" s="64" t="s">
        <v>173</v>
      </c>
      <c r="D48" s="64" t="s">
        <v>168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3:25" s="60" customFormat="1">
      <c r="C49" s="64" t="s">
        <v>174</v>
      </c>
      <c r="D49" s="64" t="s">
        <v>168</v>
      </c>
      <c r="E49" s="122">
        <v>2</v>
      </c>
      <c r="F49" s="122"/>
      <c r="G49" s="122"/>
      <c r="H49" s="122"/>
      <c r="I49" s="122">
        <v>2</v>
      </c>
      <c r="J49" s="122"/>
      <c r="K49" s="122"/>
      <c r="L49" s="122">
        <v>1</v>
      </c>
      <c r="M49" s="122"/>
      <c r="N49" s="122"/>
      <c r="O49" s="122"/>
      <c r="P49" s="122">
        <v>1</v>
      </c>
      <c r="Q49" s="122"/>
      <c r="R49" s="122"/>
      <c r="S49" s="122"/>
      <c r="T49" s="122"/>
      <c r="U49" s="122"/>
      <c r="V49" s="122"/>
      <c r="W49" s="122"/>
      <c r="X49" s="122"/>
      <c r="Y49" s="122"/>
    </row>
    <row r="50" spans="3:25" s="60" customFormat="1"/>
    <row r="51" spans="3:25" s="60" customFormat="1"/>
  </sheetData>
  <mergeCells count="43">
    <mergeCell ref="B39:D39"/>
    <mergeCell ref="B31:D31"/>
    <mergeCell ref="B34:D34"/>
    <mergeCell ref="B36:D36"/>
    <mergeCell ref="B37:D37"/>
    <mergeCell ref="B38:D38"/>
    <mergeCell ref="B26:D26"/>
    <mergeCell ref="B27:D27"/>
    <mergeCell ref="B28:D28"/>
    <mergeCell ref="B29:D29"/>
    <mergeCell ref="B30:D30"/>
    <mergeCell ref="A22:A23"/>
    <mergeCell ref="B22:D22"/>
    <mergeCell ref="B23:D23"/>
    <mergeCell ref="A24:A25"/>
    <mergeCell ref="B24:D24"/>
    <mergeCell ref="B25:D25"/>
    <mergeCell ref="A18:A19"/>
    <mergeCell ref="B18:D18"/>
    <mergeCell ref="B19:D19"/>
    <mergeCell ref="A20:A21"/>
    <mergeCell ref="B20:D20"/>
    <mergeCell ref="B21:D21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W3:Y3"/>
    <mergeCell ref="B4:D4"/>
    <mergeCell ref="B5:D5"/>
    <mergeCell ref="B6:D6"/>
    <mergeCell ref="B7:D7"/>
    <mergeCell ref="F3:H3"/>
    <mergeCell ref="I3:K3"/>
    <mergeCell ref="M3:O3"/>
    <mergeCell ref="P3:R3"/>
    <mergeCell ref="T3:V3"/>
  </mergeCells>
  <printOptions horizontalCentered="1" gridLines="1"/>
  <pageMargins left="0.118055555555556" right="0.118055555555556" top="0.196527777777778" bottom="0.15763888888888899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71"/>
  <sheetViews>
    <sheetView view="pageBreakPreview" zoomScale="120" zoomScaleNormal="80" zoomScalePageLayoutView="120" workbookViewId="0">
      <pane xSplit="4" ySplit="8" topLeftCell="E12" activePane="bottomRight" state="frozen"/>
      <selection pane="bottomRight" activeCell="B23" sqref="B23:D23"/>
      <selection pane="bottomLeft" activeCell="A12" sqref="A12"/>
      <selection pane="topRight" activeCell="E1" sqref="E1"/>
    </sheetView>
  </sheetViews>
  <sheetFormatPr defaultRowHeight="11.25"/>
  <cols>
    <col min="1" max="1" width="9.140625" style="31" customWidth="1"/>
    <col min="2" max="2" width="29.5703125" style="31" customWidth="1"/>
    <col min="3" max="3" width="3.42578125" style="31" customWidth="1"/>
    <col min="4" max="4" width="5.85546875" style="31" customWidth="1"/>
    <col min="5" max="5" width="9.140625" style="31" customWidth="1"/>
    <col min="6" max="6" width="5.42578125" style="83" customWidth="1"/>
    <col min="7" max="7" width="9.42578125" style="31" customWidth="1"/>
    <col min="8" max="8" width="6.7109375" style="31" customWidth="1"/>
    <col min="9" max="9" width="5.28515625" style="31" customWidth="1"/>
    <col min="10" max="10" width="5" style="31" customWidth="1"/>
    <col min="11" max="11" width="5.28515625" style="31" customWidth="1"/>
    <col min="12" max="12" width="4.140625" style="31" customWidth="1"/>
    <col min="13" max="13" width="4.5703125" style="31" customWidth="1"/>
    <col min="14" max="14" width="6" style="31" customWidth="1"/>
    <col min="15" max="15" width="5.5703125" style="31" customWidth="1"/>
    <col min="16" max="16" width="3.7109375" style="31" customWidth="1"/>
    <col min="17" max="17" width="3.85546875" style="31" customWidth="1"/>
    <col min="18" max="18" width="5.5703125" style="31" customWidth="1"/>
    <col min="19" max="20" width="4" style="31" customWidth="1"/>
    <col min="21" max="21" width="4.5703125" style="31" customWidth="1"/>
    <col min="22" max="22" width="4" style="31" customWidth="1"/>
    <col min="23" max="23" width="3.85546875" style="31" customWidth="1"/>
    <col min="24" max="24" width="5.5703125" style="31" customWidth="1"/>
    <col min="25" max="25" width="4.85546875" style="31" customWidth="1"/>
    <col min="26" max="26" width="4" style="31" customWidth="1"/>
    <col min="27" max="27" width="4.140625" style="31" customWidth="1"/>
    <col min="28" max="29" width="3.85546875" style="31" customWidth="1"/>
    <col min="30" max="31" width="5.5703125" style="31" customWidth="1"/>
    <col min="32" max="32" width="4.42578125" style="31" customWidth="1"/>
    <col min="33" max="33" width="3.85546875" style="31" customWidth="1"/>
    <col min="34" max="34" width="6.140625" style="84" customWidth="1"/>
    <col min="35" max="257" width="9.140625" style="31" customWidth="1"/>
    <col min="258" max="1025" width="9.140625" customWidth="1"/>
  </cols>
  <sheetData>
    <row r="1" spans="1:36" s="34" customFormat="1">
      <c r="A1" s="42"/>
      <c r="AH1" s="85"/>
    </row>
    <row r="2" spans="1:36" s="34" customFormat="1">
      <c r="AH2" s="85"/>
    </row>
    <row r="3" spans="1:36" s="34" customFormat="1" ht="15.75" customHeight="1">
      <c r="A3" s="171" t="s">
        <v>175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</row>
    <row r="4" spans="1:36" s="34" customFormat="1">
      <c r="AH4" s="85"/>
    </row>
    <row r="5" spans="1:36" s="34" customFormat="1" ht="13.5" customHeight="1">
      <c r="A5" s="8" t="s">
        <v>34</v>
      </c>
      <c r="B5" s="8" t="s">
        <v>35</v>
      </c>
      <c r="C5" s="8"/>
      <c r="D5" s="8"/>
      <c r="E5" s="8" t="s">
        <v>176</v>
      </c>
      <c r="F5" s="8"/>
      <c r="G5" s="86" t="s">
        <v>37</v>
      </c>
      <c r="H5" s="87"/>
      <c r="I5" s="87"/>
      <c r="J5" s="87"/>
      <c r="K5" s="87"/>
      <c r="L5" s="87"/>
      <c r="M5" s="88"/>
      <c r="N5" s="8" t="s">
        <v>38</v>
      </c>
      <c r="O5" s="8"/>
      <c r="P5" s="6" t="s">
        <v>39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72" t="s">
        <v>177</v>
      </c>
    </row>
    <row r="6" spans="1:36" s="34" customFormat="1" ht="25.5" customHeight="1">
      <c r="A6" s="8"/>
      <c r="B6" s="8"/>
      <c r="C6" s="8"/>
      <c r="D6" s="8"/>
      <c r="E6" s="8"/>
      <c r="F6" s="8"/>
      <c r="G6" s="8" t="s">
        <v>43</v>
      </c>
      <c r="H6" s="8" t="s">
        <v>44</v>
      </c>
      <c r="I6" s="8"/>
      <c r="J6" s="8"/>
      <c r="K6" s="8"/>
      <c r="L6" s="8"/>
      <c r="M6" s="8"/>
      <c r="N6" s="8" t="s">
        <v>45</v>
      </c>
      <c r="O6" s="7" t="s">
        <v>46</v>
      </c>
      <c r="P6" s="7" t="s">
        <v>47</v>
      </c>
      <c r="Q6" s="7"/>
      <c r="R6" s="7"/>
      <c r="S6" s="7"/>
      <c r="T6" s="7"/>
      <c r="U6" s="7"/>
      <c r="V6" s="7" t="s">
        <v>48</v>
      </c>
      <c r="W6" s="7"/>
      <c r="X6" s="7"/>
      <c r="Y6" s="7"/>
      <c r="Z6" s="7"/>
      <c r="AA6" s="7"/>
      <c r="AB6" s="7" t="s">
        <v>49</v>
      </c>
      <c r="AC6" s="7"/>
      <c r="AD6" s="7"/>
      <c r="AE6" s="7"/>
      <c r="AF6" s="7"/>
      <c r="AG6" s="7"/>
      <c r="AH6" s="172"/>
    </row>
    <row r="7" spans="1:36" s="34" customFormat="1" ht="38.25" customHeight="1">
      <c r="A7" s="8"/>
      <c r="B7" s="8"/>
      <c r="C7" s="8"/>
      <c r="D7" s="8"/>
      <c r="E7" s="5" t="s">
        <v>51</v>
      </c>
      <c r="F7" s="5" t="s">
        <v>52</v>
      </c>
      <c r="G7" s="8"/>
      <c r="H7" s="5" t="s">
        <v>53</v>
      </c>
      <c r="I7" s="7" t="s">
        <v>54</v>
      </c>
      <c r="J7" s="7"/>
      <c r="K7" s="7"/>
      <c r="L7" s="7" t="s">
        <v>165</v>
      </c>
      <c r="M7" s="5" t="s">
        <v>178</v>
      </c>
      <c r="N7" s="8"/>
      <c r="O7" s="8"/>
      <c r="P7" s="7" t="s">
        <v>57</v>
      </c>
      <c r="Q7" s="7"/>
      <c r="R7" s="7"/>
      <c r="S7" s="7"/>
      <c r="T7" s="7"/>
      <c r="U7" s="7" t="s">
        <v>38</v>
      </c>
      <c r="V7" s="7" t="s">
        <v>57</v>
      </c>
      <c r="W7" s="7"/>
      <c r="X7" s="7"/>
      <c r="Y7" s="7"/>
      <c r="Z7" s="7"/>
      <c r="AA7" s="7" t="s">
        <v>38</v>
      </c>
      <c r="AB7" s="7" t="s">
        <v>57</v>
      </c>
      <c r="AC7" s="7"/>
      <c r="AD7" s="7"/>
      <c r="AE7" s="7"/>
      <c r="AF7" s="7"/>
      <c r="AG7" s="7" t="s">
        <v>38</v>
      </c>
      <c r="AH7" s="172"/>
      <c r="AJ7" s="85"/>
    </row>
    <row r="8" spans="1:36" s="34" customFormat="1" ht="39.6" customHeight="1">
      <c r="A8" s="8"/>
      <c r="B8" s="8"/>
      <c r="C8" s="8"/>
      <c r="D8" s="8"/>
      <c r="E8" s="5"/>
      <c r="F8" s="5"/>
      <c r="G8" s="8"/>
      <c r="H8" s="5"/>
      <c r="I8" s="126" t="s">
        <v>58</v>
      </c>
      <c r="J8" s="126" t="s">
        <v>59</v>
      </c>
      <c r="K8" s="126" t="s">
        <v>60</v>
      </c>
      <c r="L8" s="7"/>
      <c r="M8" s="5"/>
      <c r="N8" s="8"/>
      <c r="O8" s="8"/>
      <c r="P8" s="35" t="s">
        <v>58</v>
      </c>
      <c r="Q8" s="35" t="s">
        <v>59</v>
      </c>
      <c r="R8" s="35" t="s">
        <v>60</v>
      </c>
      <c r="S8" s="35" t="s">
        <v>165</v>
      </c>
      <c r="T8" s="5" t="s">
        <v>178</v>
      </c>
      <c r="U8" s="7"/>
      <c r="V8" s="35" t="s">
        <v>58</v>
      </c>
      <c r="W8" s="35" t="s">
        <v>59</v>
      </c>
      <c r="X8" s="35" t="s">
        <v>60</v>
      </c>
      <c r="Y8" s="35" t="s">
        <v>165</v>
      </c>
      <c r="Z8" s="5" t="s">
        <v>178</v>
      </c>
      <c r="AA8" s="7"/>
      <c r="AB8" s="35" t="s">
        <v>58</v>
      </c>
      <c r="AC8" s="35" t="s">
        <v>59</v>
      </c>
      <c r="AD8" s="35" t="s">
        <v>60</v>
      </c>
      <c r="AE8" s="35" t="s">
        <v>165</v>
      </c>
      <c r="AF8" s="5" t="s">
        <v>178</v>
      </c>
      <c r="AG8" s="7"/>
      <c r="AH8" s="172"/>
    </row>
    <row r="9" spans="1:36" s="85" customFormat="1">
      <c r="A9" s="89"/>
      <c r="B9" s="173" t="s">
        <v>61</v>
      </c>
      <c r="C9" s="173"/>
      <c r="D9" s="173"/>
      <c r="E9" s="90"/>
      <c r="F9" s="90"/>
      <c r="G9" s="91">
        <f>G39+G45+G50+G53</f>
        <v>6876</v>
      </c>
      <c r="H9" s="90"/>
      <c r="I9" s="90"/>
      <c r="J9" s="90"/>
      <c r="K9" s="90"/>
      <c r="L9" s="90"/>
      <c r="M9" s="90"/>
      <c r="N9" s="90"/>
      <c r="O9" s="91">
        <f>O39+O45+O50+O56+O59</f>
        <v>191</v>
      </c>
      <c r="P9" s="92"/>
      <c r="Q9" s="92"/>
      <c r="R9" s="92"/>
      <c r="S9" s="92"/>
      <c r="T9" s="5"/>
      <c r="U9" s="91">
        <f>U39+U45+U50+U56+U59</f>
        <v>66</v>
      </c>
      <c r="V9" s="92"/>
      <c r="W9" s="92"/>
      <c r="X9" s="92"/>
      <c r="Y9" s="92"/>
      <c r="Z9" s="5"/>
      <c r="AA9" s="91">
        <f>AA39+AA45+AA50+AA56+AA59</f>
        <v>65</v>
      </c>
      <c r="AB9" s="92"/>
      <c r="AC9" s="92"/>
      <c r="AD9" s="92"/>
      <c r="AE9" s="92"/>
      <c r="AF9" s="5"/>
      <c r="AG9" s="91">
        <f>AG39+AG45+AG50+AG56+AG59</f>
        <v>60</v>
      </c>
      <c r="AH9" s="91">
        <f>O9/1.5</f>
        <v>127.33333333333333</v>
      </c>
    </row>
    <row r="10" spans="1:36" s="85" customFormat="1" ht="25.5" customHeight="1">
      <c r="A10" s="93"/>
      <c r="B10" s="174" t="s">
        <v>62</v>
      </c>
      <c r="C10" s="174"/>
      <c r="D10" s="174"/>
      <c r="E10" s="94"/>
      <c r="F10" s="94"/>
      <c r="G10" s="95">
        <f>G9-G35-G38</f>
        <v>6804</v>
      </c>
      <c r="H10" s="94"/>
      <c r="I10" s="94"/>
      <c r="J10" s="94"/>
      <c r="K10" s="94"/>
      <c r="L10" s="94"/>
      <c r="M10" s="94"/>
      <c r="N10" s="94"/>
      <c r="O10" s="95">
        <f>O39-O27-O29-O31-O33-O35-O36-O37-O38+O45+O49+O53</f>
        <v>183</v>
      </c>
      <c r="P10" s="96"/>
      <c r="Q10" s="96"/>
      <c r="R10" s="96"/>
      <c r="S10" s="96"/>
      <c r="T10" s="96"/>
      <c r="U10" s="95">
        <f>U9-U35-U38</f>
        <v>65</v>
      </c>
      <c r="V10" s="96"/>
      <c r="W10" s="96"/>
      <c r="X10" s="96"/>
      <c r="Y10" s="96"/>
      <c r="Z10" s="96"/>
      <c r="AA10" s="95">
        <f>AA9-AA35-AA38</f>
        <v>63</v>
      </c>
      <c r="AB10" s="96"/>
      <c r="AC10" s="96"/>
      <c r="AD10" s="96"/>
      <c r="AE10" s="96"/>
      <c r="AF10" s="96"/>
      <c r="AG10" s="95">
        <f>AG9-AG35-AG38</f>
        <v>60</v>
      </c>
      <c r="AH10" s="95">
        <f>O10/1.5</f>
        <v>122</v>
      </c>
    </row>
    <row r="11" spans="1:36" s="34" customFormat="1">
      <c r="A11" s="97"/>
      <c r="B11" s="87"/>
      <c r="C11" s="87"/>
      <c r="D11" s="8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9"/>
    </row>
    <row r="12" spans="1:36" s="34" customFormat="1" ht="22.15" customHeight="1">
      <c r="A12" s="63" t="s">
        <v>63</v>
      </c>
      <c r="B12" s="100" t="s">
        <v>64</v>
      </c>
      <c r="C12" s="101" t="s">
        <v>179</v>
      </c>
      <c r="D12" s="102" t="s">
        <v>180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103"/>
    </row>
    <row r="13" spans="1:36" s="34" customFormat="1" ht="11.25" customHeight="1">
      <c r="A13" s="126" t="s">
        <v>65</v>
      </c>
      <c r="B13" s="7" t="s">
        <v>181</v>
      </c>
      <c r="C13" s="7"/>
      <c r="D13" s="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6" s="34" customFormat="1" ht="13.15" customHeight="1">
      <c r="A14" s="126" t="s">
        <v>66</v>
      </c>
      <c r="B14" s="8" t="s">
        <v>67</v>
      </c>
      <c r="C14" s="8"/>
      <c r="D14" s="8"/>
      <c r="E14" s="126" t="s">
        <v>182</v>
      </c>
      <c r="F14" s="126">
        <v>1.2</v>
      </c>
      <c r="G14" s="40">
        <f>O14*36</f>
        <v>180</v>
      </c>
      <c r="H14" s="126">
        <f>SUM(I14+K14+M14)</f>
        <v>48</v>
      </c>
      <c r="I14" s="126">
        <f>P14+V14+AB14</f>
        <v>0</v>
      </c>
      <c r="J14" s="126">
        <v>0</v>
      </c>
      <c r="K14" s="126">
        <f>22+24</f>
        <v>46</v>
      </c>
      <c r="L14" s="40">
        <f>50+82</f>
        <v>132</v>
      </c>
      <c r="M14" s="126">
        <v>2</v>
      </c>
      <c r="N14" s="40">
        <v>5</v>
      </c>
      <c r="O14" s="40">
        <v>5</v>
      </c>
      <c r="P14" s="126"/>
      <c r="Q14" s="126"/>
      <c r="R14" s="126">
        <f>22+24</f>
        <v>46</v>
      </c>
      <c r="S14" s="40">
        <f>50+82</f>
        <v>132</v>
      </c>
      <c r="T14" s="126">
        <v>2</v>
      </c>
      <c r="U14" s="126">
        <v>5</v>
      </c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04">
        <f>N14/1.5</f>
        <v>3.3333333333333335</v>
      </c>
    </row>
    <row r="15" spans="1:36" s="34" customFormat="1" ht="13.9" customHeight="1">
      <c r="A15" s="126" t="s">
        <v>68</v>
      </c>
      <c r="B15" s="8" t="s">
        <v>69</v>
      </c>
      <c r="C15" s="8"/>
      <c r="D15" s="8"/>
      <c r="E15" s="126" t="s">
        <v>182</v>
      </c>
      <c r="F15" s="126">
        <v>1.2</v>
      </c>
      <c r="G15" s="40">
        <f>O15*36</f>
        <v>144</v>
      </c>
      <c r="H15" s="126">
        <f>SUM(I15+K15+M15)</f>
        <v>48</v>
      </c>
      <c r="I15" s="126">
        <f>8+8</f>
        <v>16</v>
      </c>
      <c r="J15" s="126">
        <f>Q15+W15+AC15</f>
        <v>0</v>
      </c>
      <c r="K15" s="126">
        <f>16+14</f>
        <v>30</v>
      </c>
      <c r="L15" s="126">
        <v>48</v>
      </c>
      <c r="M15" s="126">
        <v>2</v>
      </c>
      <c r="N15" s="40">
        <v>4</v>
      </c>
      <c r="O15" s="40">
        <v>4</v>
      </c>
      <c r="P15" s="126">
        <f>8+8</f>
        <v>16</v>
      </c>
      <c r="Q15" s="126"/>
      <c r="R15" s="126">
        <f>16+14</f>
        <v>30</v>
      </c>
      <c r="S15" s="126">
        <v>48</v>
      </c>
      <c r="T15" s="126">
        <v>2</v>
      </c>
      <c r="U15" s="126">
        <v>4</v>
      </c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05">
        <f>O15/1.5</f>
        <v>2.6666666666666665</v>
      </c>
    </row>
    <row r="16" spans="1:36" s="32" customFormat="1" ht="13.15" customHeight="1">
      <c r="A16" s="124" t="s">
        <v>70</v>
      </c>
      <c r="B16" s="160" t="s">
        <v>71</v>
      </c>
      <c r="C16" s="160"/>
      <c r="D16" s="160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</row>
    <row r="17" spans="1:34" s="32" customFormat="1" ht="13.15" customHeight="1">
      <c r="A17" s="124" t="s">
        <v>72</v>
      </c>
      <c r="B17" s="160" t="s">
        <v>73</v>
      </c>
      <c r="C17" s="160"/>
      <c r="D17" s="16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</row>
    <row r="18" spans="1:34" s="34" customFormat="1" ht="21" customHeight="1">
      <c r="A18" s="126" t="s">
        <v>74</v>
      </c>
      <c r="B18" s="168" t="s">
        <v>16</v>
      </c>
      <c r="C18" s="168"/>
      <c r="D18" s="168"/>
      <c r="E18" s="126" t="s">
        <v>183</v>
      </c>
      <c r="F18" s="126" t="s">
        <v>184</v>
      </c>
      <c r="G18" s="40">
        <f>O18*36</f>
        <v>216</v>
      </c>
      <c r="H18" s="126">
        <f>I18+J18+K18+M18</f>
        <v>120</v>
      </c>
      <c r="I18" s="126">
        <f>P18+V18</f>
        <v>40</v>
      </c>
      <c r="J18" s="126">
        <f>Q18+W18+AC18</f>
        <v>0</v>
      </c>
      <c r="K18" s="126">
        <f>R18+X18</f>
        <v>78</v>
      </c>
      <c r="L18" s="126">
        <f>S18+Y18</f>
        <v>108</v>
      </c>
      <c r="M18" s="126">
        <v>2</v>
      </c>
      <c r="N18" s="126">
        <v>6</v>
      </c>
      <c r="O18" s="126">
        <v>6</v>
      </c>
      <c r="P18" s="126">
        <f>10+10</f>
        <v>20</v>
      </c>
      <c r="Q18" s="126"/>
      <c r="R18" s="126">
        <f>20+20</f>
        <v>40</v>
      </c>
      <c r="S18" s="126">
        <v>54</v>
      </c>
      <c r="T18" s="126">
        <v>16</v>
      </c>
      <c r="U18" s="126">
        <v>2</v>
      </c>
      <c r="V18" s="126">
        <f>10+10</f>
        <v>20</v>
      </c>
      <c r="W18" s="126"/>
      <c r="X18" s="126">
        <f>20+18</f>
        <v>38</v>
      </c>
      <c r="Y18" s="126">
        <v>54</v>
      </c>
      <c r="Z18" s="126">
        <v>2</v>
      </c>
      <c r="AA18" s="126">
        <v>4</v>
      </c>
      <c r="AB18" s="126"/>
      <c r="AC18" s="126"/>
      <c r="AD18" s="126"/>
      <c r="AE18" s="126"/>
      <c r="AF18" s="126"/>
      <c r="AG18" s="126"/>
      <c r="AH18" s="106">
        <f>O18/1.5</f>
        <v>4</v>
      </c>
    </row>
    <row r="19" spans="1:34" s="34" customFormat="1" ht="12.6" customHeight="1">
      <c r="A19" s="126" t="s">
        <v>75</v>
      </c>
      <c r="B19" s="166" t="s">
        <v>76</v>
      </c>
      <c r="C19" s="166"/>
      <c r="D19" s="166"/>
      <c r="E19" s="107"/>
      <c r="F19" s="107" t="s">
        <v>185</v>
      </c>
      <c r="G19" s="40">
        <f>O19*36</f>
        <v>72</v>
      </c>
      <c r="H19" s="126">
        <f>I19+J19+K19+M19</f>
        <v>56</v>
      </c>
      <c r="I19" s="107">
        <f>10+10</f>
        <v>20</v>
      </c>
      <c r="J19" s="126">
        <f>Q19+W19+AC19</f>
        <v>0</v>
      </c>
      <c r="K19" s="107">
        <f>18+18</f>
        <v>36</v>
      </c>
      <c r="L19" s="107">
        <f>8+8</f>
        <v>16</v>
      </c>
      <c r="M19" s="107"/>
      <c r="N19" s="107"/>
      <c r="O19" s="126">
        <v>2</v>
      </c>
      <c r="P19" s="40">
        <v>10</v>
      </c>
      <c r="Q19" s="107"/>
      <c r="R19" s="107">
        <v>18</v>
      </c>
      <c r="S19" s="107">
        <v>8</v>
      </c>
      <c r="T19" s="107"/>
      <c r="U19" s="107"/>
      <c r="V19" s="107">
        <v>10</v>
      </c>
      <c r="W19" s="107"/>
      <c r="X19" s="107">
        <v>18</v>
      </c>
      <c r="Y19" s="107">
        <v>8</v>
      </c>
      <c r="Z19" s="107"/>
      <c r="AA19" s="107"/>
      <c r="AB19" s="107"/>
      <c r="AC19" s="107"/>
      <c r="AD19" s="107"/>
      <c r="AE19" s="107"/>
      <c r="AF19" s="107"/>
      <c r="AG19" s="107"/>
      <c r="AH19" s="108"/>
    </row>
    <row r="20" spans="1:34" s="34" customFormat="1" ht="12.6" customHeight="1">
      <c r="A20" s="126" t="s">
        <v>77</v>
      </c>
      <c r="B20" s="166" t="s">
        <v>78</v>
      </c>
      <c r="C20" s="166"/>
      <c r="D20" s="166"/>
      <c r="E20" s="126"/>
      <c r="F20" s="107" t="s">
        <v>185</v>
      </c>
      <c r="G20" s="40">
        <f>O20*36</f>
        <v>72</v>
      </c>
      <c r="H20" s="126">
        <f>I20+J20+K20+M20</f>
        <v>40</v>
      </c>
      <c r="I20" s="126">
        <f>8+8</f>
        <v>16</v>
      </c>
      <c r="J20" s="126">
        <f>Q20+W20+AC20</f>
        <v>0</v>
      </c>
      <c r="K20" s="126">
        <f>12+12</f>
        <v>24</v>
      </c>
      <c r="L20" s="126">
        <f>16+16</f>
        <v>32</v>
      </c>
      <c r="M20" s="126">
        <v>0</v>
      </c>
      <c r="N20" s="126">
        <v>2</v>
      </c>
      <c r="O20" s="126">
        <v>2</v>
      </c>
      <c r="P20" s="126">
        <v>8</v>
      </c>
      <c r="Q20" s="126"/>
      <c r="R20" s="126">
        <v>8</v>
      </c>
      <c r="S20" s="126">
        <v>5</v>
      </c>
      <c r="T20" s="126">
        <v>2</v>
      </c>
      <c r="U20" s="126"/>
      <c r="V20" s="126">
        <v>16</v>
      </c>
      <c r="W20" s="126"/>
      <c r="X20" s="126">
        <v>16</v>
      </c>
      <c r="Y20" s="126">
        <v>11</v>
      </c>
      <c r="Z20" s="126">
        <v>6</v>
      </c>
      <c r="AA20" s="126">
        <v>2</v>
      </c>
      <c r="AB20" s="126"/>
      <c r="AC20" s="126"/>
      <c r="AD20" s="126"/>
      <c r="AE20" s="126"/>
      <c r="AF20" s="126"/>
      <c r="AG20" s="126"/>
      <c r="AH20" s="108"/>
    </row>
    <row r="21" spans="1:34" s="34" customFormat="1" ht="13.5" customHeight="1">
      <c r="A21" s="126" t="s">
        <v>79</v>
      </c>
      <c r="B21" s="166" t="s">
        <v>80</v>
      </c>
      <c r="C21" s="166"/>
      <c r="D21" s="166"/>
      <c r="E21" s="126"/>
      <c r="F21" s="126" t="s">
        <v>186</v>
      </c>
      <c r="G21" s="40">
        <f>O21*36</f>
        <v>72</v>
      </c>
      <c r="H21" s="126">
        <f>I21+J21+K21+M21</f>
        <v>40</v>
      </c>
      <c r="I21" s="126">
        <f>8+8</f>
        <v>16</v>
      </c>
      <c r="J21" s="126">
        <v>0</v>
      </c>
      <c r="K21" s="126">
        <f>12+12</f>
        <v>24</v>
      </c>
      <c r="L21" s="126">
        <f>16+16</f>
        <v>32</v>
      </c>
      <c r="M21" s="126">
        <v>0</v>
      </c>
      <c r="N21" s="126">
        <v>2</v>
      </c>
      <c r="O21" s="126">
        <v>2</v>
      </c>
      <c r="P21" s="126"/>
      <c r="Q21" s="126"/>
      <c r="R21" s="126"/>
      <c r="S21" s="126"/>
      <c r="T21" s="126"/>
      <c r="U21" s="126"/>
      <c r="V21" s="126">
        <f>8+8</f>
        <v>16</v>
      </c>
      <c r="W21" s="126">
        <v>0</v>
      </c>
      <c r="X21" s="126">
        <f>12+12</f>
        <v>24</v>
      </c>
      <c r="Y21" s="126">
        <f>16+16</f>
        <v>32</v>
      </c>
      <c r="Z21" s="126">
        <v>0</v>
      </c>
      <c r="AA21" s="126">
        <v>2</v>
      </c>
      <c r="AB21" s="126"/>
      <c r="AC21" s="126"/>
      <c r="AD21" s="126"/>
      <c r="AE21" s="126"/>
      <c r="AF21" s="126"/>
      <c r="AG21" s="126"/>
      <c r="AH21" s="108"/>
    </row>
    <row r="22" spans="1:34" s="34" customFormat="1" ht="12" customHeight="1">
      <c r="A22" s="126" t="s">
        <v>81</v>
      </c>
      <c r="B22" s="166" t="s">
        <v>82</v>
      </c>
      <c r="C22" s="166"/>
      <c r="D22" s="166"/>
      <c r="E22" s="126"/>
      <c r="F22" s="126">
        <v>4</v>
      </c>
      <c r="G22" s="40">
        <f>O22*36</f>
        <v>72</v>
      </c>
      <c r="H22" s="126">
        <f>I22+J22+K22+M22</f>
        <v>20</v>
      </c>
      <c r="I22" s="126">
        <v>2</v>
      </c>
      <c r="J22" s="126">
        <f>Q22+W22+AC22</f>
        <v>0</v>
      </c>
      <c r="K22" s="126">
        <v>18</v>
      </c>
      <c r="L22" s="126">
        <v>52</v>
      </c>
      <c r="M22" s="126">
        <v>0</v>
      </c>
      <c r="N22" s="126">
        <v>2</v>
      </c>
      <c r="O22" s="126">
        <v>2</v>
      </c>
      <c r="P22" s="126"/>
      <c r="Q22" s="126"/>
      <c r="R22" s="126"/>
      <c r="S22" s="126"/>
      <c r="T22" s="126"/>
      <c r="U22" s="126"/>
      <c r="V22" s="126">
        <v>2</v>
      </c>
      <c r="W22" s="126"/>
      <c r="X22" s="126">
        <v>18</v>
      </c>
      <c r="Y22" s="126">
        <v>52</v>
      </c>
      <c r="Z22" s="126">
        <v>0</v>
      </c>
      <c r="AA22" s="41">
        <v>2</v>
      </c>
      <c r="AB22" s="126"/>
      <c r="AC22" s="126"/>
      <c r="AD22" s="126"/>
      <c r="AE22" s="126"/>
      <c r="AF22" s="126"/>
      <c r="AG22" s="126"/>
      <c r="AH22" s="109"/>
    </row>
    <row r="23" spans="1:34" s="34" customFormat="1" ht="21.75" customHeight="1">
      <c r="A23" s="126" t="s">
        <v>83</v>
      </c>
      <c r="B23" s="1" t="s">
        <v>84</v>
      </c>
      <c r="C23" s="1"/>
      <c r="D23" s="1"/>
      <c r="E23" s="126"/>
      <c r="F23" s="126" t="s">
        <v>186</v>
      </c>
      <c r="G23" s="40">
        <f>O23*36</f>
        <v>72</v>
      </c>
      <c r="H23" s="126">
        <f>I23+J23+K23+M23</f>
        <v>40</v>
      </c>
      <c r="I23" s="126">
        <f>8+8</f>
        <v>16</v>
      </c>
      <c r="J23" s="126">
        <f>Q23+W23+AC23</f>
        <v>0</v>
      </c>
      <c r="K23" s="126">
        <f>12+12</f>
        <v>24</v>
      </c>
      <c r="L23" s="126">
        <f>16+16</f>
        <v>32</v>
      </c>
      <c r="M23" s="126">
        <v>0</v>
      </c>
      <c r="N23" s="126">
        <v>2</v>
      </c>
      <c r="O23" s="126">
        <v>2</v>
      </c>
      <c r="P23" s="126"/>
      <c r="Q23" s="126"/>
      <c r="R23" s="126"/>
      <c r="S23" s="126"/>
      <c r="T23" s="126"/>
      <c r="U23" s="126"/>
      <c r="V23" s="126">
        <f>8+8</f>
        <v>16</v>
      </c>
      <c r="W23" s="126">
        <f>AD23+AJ23+AP23</f>
        <v>0</v>
      </c>
      <c r="X23" s="126">
        <f>12+12</f>
        <v>24</v>
      </c>
      <c r="Y23" s="126">
        <f>16+16</f>
        <v>32</v>
      </c>
      <c r="Z23" s="126">
        <v>2</v>
      </c>
      <c r="AA23" s="126">
        <v>2</v>
      </c>
      <c r="AB23" s="126"/>
      <c r="AC23" s="126"/>
      <c r="AD23" s="126"/>
      <c r="AE23" s="126"/>
      <c r="AF23" s="126"/>
      <c r="AG23" s="126"/>
      <c r="AH23" s="109"/>
    </row>
    <row r="24" spans="1:34" s="34" customFormat="1" ht="12" customHeight="1">
      <c r="A24" s="126" t="s">
        <v>85</v>
      </c>
      <c r="B24" s="156" t="s">
        <v>86</v>
      </c>
      <c r="C24" s="156"/>
      <c r="D24" s="156"/>
      <c r="E24" s="126"/>
      <c r="F24" s="126">
        <v>4</v>
      </c>
      <c r="G24" s="40">
        <f>O24*36</f>
        <v>72</v>
      </c>
      <c r="H24" s="126">
        <f>I24+J24+K24+M24</f>
        <v>32</v>
      </c>
      <c r="I24" s="126">
        <v>20</v>
      </c>
      <c r="J24" s="126">
        <f>Q24+W24+AC24</f>
        <v>0</v>
      </c>
      <c r="K24" s="126">
        <v>12</v>
      </c>
      <c r="L24" s="126">
        <v>40</v>
      </c>
      <c r="M24" s="126">
        <v>0</v>
      </c>
      <c r="N24" s="126">
        <v>2</v>
      </c>
      <c r="O24" s="126">
        <v>2</v>
      </c>
      <c r="P24" s="126"/>
      <c r="Q24" s="126"/>
      <c r="R24" s="126"/>
      <c r="S24" s="126"/>
      <c r="T24" s="126"/>
      <c r="U24" s="126"/>
      <c r="V24" s="126">
        <v>20</v>
      </c>
      <c r="W24" s="126">
        <f>AD24+AJ24+AP24</f>
        <v>0</v>
      </c>
      <c r="X24" s="126">
        <v>12</v>
      </c>
      <c r="Y24" s="126">
        <v>40</v>
      </c>
      <c r="Z24" s="126">
        <v>0</v>
      </c>
      <c r="AA24" s="126">
        <v>2</v>
      </c>
      <c r="AB24" s="126"/>
      <c r="AC24" s="126"/>
      <c r="AD24" s="126"/>
      <c r="AE24" s="126"/>
      <c r="AF24" s="126"/>
      <c r="AG24" s="126"/>
      <c r="AH24" s="109"/>
    </row>
    <row r="25" spans="1:34" s="34" customFormat="1" ht="12.75" customHeight="1">
      <c r="A25" s="124" t="s">
        <v>166</v>
      </c>
      <c r="B25" s="169" t="s">
        <v>88</v>
      </c>
      <c r="C25" s="169"/>
      <c r="D25" s="169"/>
      <c r="E25" s="126"/>
      <c r="F25" s="126"/>
      <c r="G25" s="40">
        <f>O25*36</f>
        <v>72</v>
      </c>
      <c r="H25" s="126">
        <f>I25+J25+K25+M25</f>
        <v>32</v>
      </c>
      <c r="I25" s="126">
        <v>20</v>
      </c>
      <c r="J25" s="126">
        <f>Q25+W25+AC25</f>
        <v>0</v>
      </c>
      <c r="K25" s="126">
        <v>12</v>
      </c>
      <c r="L25" s="126">
        <v>40</v>
      </c>
      <c r="M25" s="126">
        <v>0</v>
      </c>
      <c r="N25" s="126">
        <v>2</v>
      </c>
      <c r="O25" s="126">
        <v>2</v>
      </c>
      <c r="P25" s="126"/>
      <c r="Q25" s="126"/>
      <c r="R25" s="126"/>
      <c r="S25" s="126"/>
      <c r="T25" s="126"/>
      <c r="U25" s="126"/>
      <c r="V25" s="126">
        <v>20</v>
      </c>
      <c r="W25" s="126">
        <f>AD25+AJ25+AP25</f>
        <v>0</v>
      </c>
      <c r="X25" s="126">
        <v>12</v>
      </c>
      <c r="Y25" s="126">
        <v>40</v>
      </c>
      <c r="Z25" s="126">
        <v>0</v>
      </c>
      <c r="AA25" s="126">
        <v>2</v>
      </c>
      <c r="AB25" s="126"/>
      <c r="AC25" s="126"/>
      <c r="AD25" s="126"/>
      <c r="AE25" s="126"/>
      <c r="AF25" s="126"/>
      <c r="AG25" s="126"/>
      <c r="AH25" s="108"/>
    </row>
    <row r="26" spans="1:34" s="34" customFormat="1" ht="24.75" customHeight="1">
      <c r="A26" s="158" t="s">
        <v>89</v>
      </c>
      <c r="B26" s="166" t="s">
        <v>90</v>
      </c>
      <c r="C26" s="166"/>
      <c r="D26" s="166"/>
      <c r="E26" s="126"/>
      <c r="F26" s="126">
        <v>1</v>
      </c>
      <c r="G26" s="40">
        <f>O26*36</f>
        <v>36</v>
      </c>
      <c r="H26" s="126">
        <f>I26+J26+K26+M26</f>
        <v>16</v>
      </c>
      <c r="I26" s="126">
        <v>4</v>
      </c>
      <c r="J26" s="126">
        <f>Q26+W26+AC26</f>
        <v>0</v>
      </c>
      <c r="K26" s="126">
        <v>12</v>
      </c>
      <c r="L26" s="126">
        <v>20</v>
      </c>
      <c r="M26" s="126">
        <v>0</v>
      </c>
      <c r="N26" s="126">
        <v>1</v>
      </c>
      <c r="O26" s="126">
        <v>1</v>
      </c>
      <c r="P26" s="126">
        <v>4</v>
      </c>
      <c r="Q26" s="126">
        <f>X26+AD26+AJ26</f>
        <v>0</v>
      </c>
      <c r="R26" s="126">
        <v>12</v>
      </c>
      <c r="S26" s="126">
        <v>20</v>
      </c>
      <c r="T26" s="126">
        <v>0</v>
      </c>
      <c r="U26" s="126">
        <v>1</v>
      </c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09"/>
    </row>
    <row r="27" spans="1:34" s="34" customFormat="1" ht="24.75" customHeight="1">
      <c r="A27" s="158"/>
      <c r="B27" s="166" t="s">
        <v>91</v>
      </c>
      <c r="C27" s="166"/>
      <c r="D27" s="166"/>
      <c r="E27" s="126"/>
      <c r="F27" s="126">
        <v>1</v>
      </c>
      <c r="G27" s="40">
        <f>O27*36</f>
        <v>36</v>
      </c>
      <c r="H27" s="126">
        <f>I27+J27+K27+M27</f>
        <v>16</v>
      </c>
      <c r="I27" s="126">
        <v>4</v>
      </c>
      <c r="J27" s="126">
        <v>0</v>
      </c>
      <c r="K27" s="126">
        <v>12</v>
      </c>
      <c r="L27" s="126">
        <v>20</v>
      </c>
      <c r="M27" s="126">
        <v>0</v>
      </c>
      <c r="N27" s="126">
        <v>1</v>
      </c>
      <c r="O27" s="126">
        <v>1</v>
      </c>
      <c r="P27" s="126">
        <v>4</v>
      </c>
      <c r="Q27" s="126">
        <v>0</v>
      </c>
      <c r="R27" s="126">
        <v>12</v>
      </c>
      <c r="S27" s="126">
        <v>20</v>
      </c>
      <c r="T27" s="126">
        <v>0</v>
      </c>
      <c r="U27" s="126">
        <v>1</v>
      </c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08"/>
    </row>
    <row r="28" spans="1:34" s="34" customFormat="1" ht="11.25" customHeight="1">
      <c r="A28" s="158" t="s">
        <v>92</v>
      </c>
      <c r="B28" s="166" t="s">
        <v>93</v>
      </c>
      <c r="C28" s="166"/>
      <c r="D28" s="166"/>
      <c r="E28" s="126"/>
      <c r="F28" s="126">
        <v>2</v>
      </c>
      <c r="G28" s="40">
        <f>O28*36</f>
        <v>36</v>
      </c>
      <c r="H28" s="126">
        <f>I28+J28+K28+M28</f>
        <v>16</v>
      </c>
      <c r="I28" s="126">
        <v>4</v>
      </c>
      <c r="J28" s="126">
        <f>Q28+W28+AC28</f>
        <v>0</v>
      </c>
      <c r="K28" s="126">
        <v>12</v>
      </c>
      <c r="L28" s="126">
        <v>20</v>
      </c>
      <c r="M28" s="126">
        <v>0</v>
      </c>
      <c r="N28" s="126">
        <v>1</v>
      </c>
      <c r="O28" s="126">
        <v>1</v>
      </c>
      <c r="P28" s="126">
        <v>4</v>
      </c>
      <c r="Q28" s="126">
        <f>X28+AD28+AJ28</f>
        <v>0</v>
      </c>
      <c r="R28" s="126">
        <v>12</v>
      </c>
      <c r="S28" s="126">
        <v>20</v>
      </c>
      <c r="T28" s="126">
        <v>0</v>
      </c>
      <c r="U28" s="126">
        <v>1</v>
      </c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09"/>
    </row>
    <row r="29" spans="1:34" s="34" customFormat="1" ht="13.5" customHeight="1">
      <c r="A29" s="158"/>
      <c r="B29" s="166" t="s">
        <v>94</v>
      </c>
      <c r="C29" s="166"/>
      <c r="D29" s="166"/>
      <c r="E29" s="126"/>
      <c r="F29" s="126">
        <v>2</v>
      </c>
      <c r="G29" s="40">
        <f>O29*36</f>
        <v>36</v>
      </c>
      <c r="H29" s="126">
        <f>I29+J29+K29+M29</f>
        <v>16</v>
      </c>
      <c r="I29" s="126">
        <v>4</v>
      </c>
      <c r="J29" s="126">
        <v>0</v>
      </c>
      <c r="K29" s="126">
        <v>12</v>
      </c>
      <c r="L29" s="126">
        <v>20</v>
      </c>
      <c r="M29" s="126">
        <v>0</v>
      </c>
      <c r="N29" s="126">
        <v>1</v>
      </c>
      <c r="O29" s="126">
        <v>1</v>
      </c>
      <c r="P29" s="126">
        <v>4</v>
      </c>
      <c r="Q29" s="126">
        <v>0</v>
      </c>
      <c r="R29" s="126">
        <v>12</v>
      </c>
      <c r="S29" s="126">
        <v>20</v>
      </c>
      <c r="T29" s="126">
        <v>0</v>
      </c>
      <c r="U29" s="126">
        <v>1</v>
      </c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09"/>
    </row>
    <row r="30" spans="1:34" s="34" customFormat="1" ht="24.75" customHeight="1">
      <c r="A30" s="158" t="s">
        <v>95</v>
      </c>
      <c r="B30" s="170" t="s">
        <v>96</v>
      </c>
      <c r="C30" s="170"/>
      <c r="D30" s="170"/>
      <c r="E30" s="126"/>
      <c r="F30" s="126">
        <v>3</v>
      </c>
      <c r="G30" s="40">
        <f>O30*36</f>
        <v>36</v>
      </c>
      <c r="H30" s="126">
        <f>I30+J30+K30+M30</f>
        <v>16</v>
      </c>
      <c r="I30" s="126">
        <v>4</v>
      </c>
      <c r="J30" s="126">
        <f>Q30+W30+AC30</f>
        <v>0</v>
      </c>
      <c r="K30" s="126">
        <v>12</v>
      </c>
      <c r="L30" s="126">
        <v>20</v>
      </c>
      <c r="M30" s="126">
        <v>0</v>
      </c>
      <c r="N30" s="126">
        <v>1</v>
      </c>
      <c r="O30" s="126">
        <v>1</v>
      </c>
      <c r="P30" s="126"/>
      <c r="Q30" s="126"/>
      <c r="R30" s="126"/>
      <c r="S30" s="126"/>
      <c r="T30" s="126"/>
      <c r="U30" s="126"/>
      <c r="V30" s="126">
        <v>4</v>
      </c>
      <c r="W30" s="126">
        <f>AD30+AJ30+AP30</f>
        <v>0</v>
      </c>
      <c r="X30" s="126">
        <v>12</v>
      </c>
      <c r="Y30" s="126">
        <v>20</v>
      </c>
      <c r="Z30" s="126">
        <v>0</v>
      </c>
      <c r="AA30" s="126">
        <v>1</v>
      </c>
      <c r="AB30" s="126"/>
      <c r="AC30" s="126"/>
      <c r="AD30" s="126"/>
      <c r="AE30" s="126"/>
      <c r="AF30" s="126"/>
      <c r="AG30" s="126"/>
      <c r="AH30" s="108"/>
    </row>
    <row r="31" spans="1:34" s="34" customFormat="1" ht="12" customHeight="1">
      <c r="A31" s="158"/>
      <c r="B31" s="170" t="s">
        <v>97</v>
      </c>
      <c r="C31" s="170"/>
      <c r="D31" s="170"/>
      <c r="E31" s="126"/>
      <c r="F31" s="126">
        <v>3</v>
      </c>
      <c r="G31" s="40">
        <f>O31*36</f>
        <v>36</v>
      </c>
      <c r="H31" s="126">
        <f>I31+J31+K31+M31</f>
        <v>16</v>
      </c>
      <c r="I31" s="126">
        <v>4</v>
      </c>
      <c r="J31" s="126">
        <v>0</v>
      </c>
      <c r="K31" s="126">
        <v>12</v>
      </c>
      <c r="L31" s="126">
        <v>20</v>
      </c>
      <c r="M31" s="126">
        <v>0</v>
      </c>
      <c r="N31" s="126">
        <v>1</v>
      </c>
      <c r="O31" s="126">
        <v>1</v>
      </c>
      <c r="P31" s="126"/>
      <c r="Q31" s="126"/>
      <c r="R31" s="126"/>
      <c r="S31" s="126"/>
      <c r="T31" s="126"/>
      <c r="U31" s="126"/>
      <c r="V31" s="126">
        <v>4</v>
      </c>
      <c r="W31" s="126">
        <v>0</v>
      </c>
      <c r="X31" s="126">
        <v>12</v>
      </c>
      <c r="Y31" s="126">
        <v>20</v>
      </c>
      <c r="Z31" s="126">
        <v>0</v>
      </c>
      <c r="AA31" s="126">
        <v>1</v>
      </c>
      <c r="AB31" s="126"/>
      <c r="AC31" s="126"/>
      <c r="AD31" s="126"/>
      <c r="AE31" s="126"/>
      <c r="AF31" s="126"/>
      <c r="AG31" s="126"/>
      <c r="AH31" s="108"/>
    </row>
    <row r="32" spans="1:34" s="34" customFormat="1" ht="24.75" customHeight="1">
      <c r="A32" s="158" t="s">
        <v>98</v>
      </c>
      <c r="B32" s="166" t="s">
        <v>99</v>
      </c>
      <c r="C32" s="166"/>
      <c r="D32" s="166"/>
      <c r="E32" s="126"/>
      <c r="F32" s="126">
        <v>4</v>
      </c>
      <c r="G32" s="40">
        <f>O32*36</f>
        <v>36</v>
      </c>
      <c r="H32" s="126">
        <f>I32+J32+K32+M32</f>
        <v>16</v>
      </c>
      <c r="I32" s="126">
        <v>4</v>
      </c>
      <c r="J32" s="126">
        <f>Q32+W32+AC32</f>
        <v>0</v>
      </c>
      <c r="K32" s="126">
        <v>12</v>
      </c>
      <c r="L32" s="126">
        <v>20</v>
      </c>
      <c r="M32" s="126">
        <v>0</v>
      </c>
      <c r="N32" s="126">
        <v>1</v>
      </c>
      <c r="O32" s="126">
        <v>1</v>
      </c>
      <c r="P32" s="126"/>
      <c r="Q32" s="126"/>
      <c r="R32" s="126"/>
      <c r="S32" s="126"/>
      <c r="T32" s="126"/>
      <c r="U32" s="126"/>
      <c r="V32" s="126">
        <v>4</v>
      </c>
      <c r="W32" s="126">
        <f>AD32+AJ32+AP32</f>
        <v>0</v>
      </c>
      <c r="X32" s="126">
        <v>12</v>
      </c>
      <c r="Y32" s="126">
        <v>20</v>
      </c>
      <c r="Z32" s="126">
        <v>0</v>
      </c>
      <c r="AA32" s="126">
        <v>1</v>
      </c>
      <c r="AB32" s="126"/>
      <c r="AC32" s="126"/>
      <c r="AD32" s="126"/>
      <c r="AE32" s="126"/>
      <c r="AF32" s="126"/>
      <c r="AG32" s="126"/>
      <c r="AH32" s="108"/>
    </row>
    <row r="33" spans="1:34" s="34" customFormat="1" ht="25.5" customHeight="1">
      <c r="A33" s="158"/>
      <c r="B33" s="166" t="s">
        <v>100</v>
      </c>
      <c r="C33" s="166"/>
      <c r="D33" s="166"/>
      <c r="E33" s="126"/>
      <c r="F33" s="126">
        <v>4</v>
      </c>
      <c r="G33" s="40">
        <f>O33*36</f>
        <v>36</v>
      </c>
      <c r="H33" s="126">
        <f>I33+J33+K33+M33</f>
        <v>16</v>
      </c>
      <c r="I33" s="126">
        <v>4</v>
      </c>
      <c r="J33" s="126">
        <v>0</v>
      </c>
      <c r="K33" s="126">
        <v>12</v>
      </c>
      <c r="L33" s="126">
        <v>20</v>
      </c>
      <c r="M33" s="126">
        <v>0</v>
      </c>
      <c r="N33" s="126">
        <v>1</v>
      </c>
      <c r="O33" s="126">
        <v>1</v>
      </c>
      <c r="P33" s="126"/>
      <c r="Q33" s="126"/>
      <c r="R33" s="126"/>
      <c r="S33" s="126"/>
      <c r="T33" s="126"/>
      <c r="U33" s="126"/>
      <c r="V33" s="126">
        <v>4</v>
      </c>
      <c r="W33" s="126">
        <v>0</v>
      </c>
      <c r="X33" s="126">
        <v>12</v>
      </c>
      <c r="Y33" s="126">
        <v>20</v>
      </c>
      <c r="Z33" s="126">
        <v>0</v>
      </c>
      <c r="AA33" s="126">
        <v>1</v>
      </c>
      <c r="AB33" s="126"/>
      <c r="AC33" s="126"/>
      <c r="AD33" s="126"/>
      <c r="AE33" s="126"/>
      <c r="AF33" s="126"/>
      <c r="AG33" s="126"/>
      <c r="AH33" s="108"/>
    </row>
    <row r="34" spans="1:34" s="32" customFormat="1" ht="14.45" customHeight="1">
      <c r="A34" s="124" t="s">
        <v>101</v>
      </c>
      <c r="B34" s="176" t="s">
        <v>102</v>
      </c>
      <c r="C34" s="176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10"/>
    </row>
    <row r="35" spans="1:34" s="34" customFormat="1" ht="22.9" customHeight="1">
      <c r="A35" s="126" t="s">
        <v>103</v>
      </c>
      <c r="B35" s="1" t="s">
        <v>104</v>
      </c>
      <c r="C35" s="1"/>
      <c r="D35" s="1"/>
      <c r="E35" s="126"/>
      <c r="F35" s="126">
        <v>1</v>
      </c>
      <c r="G35" s="40">
        <f>O35*36</f>
        <v>36</v>
      </c>
      <c r="H35" s="126">
        <f>I35+J35+K35+M35</f>
        <v>16</v>
      </c>
      <c r="I35" s="126">
        <v>4</v>
      </c>
      <c r="J35" s="126">
        <v>0</v>
      </c>
      <c r="K35" s="126">
        <v>12</v>
      </c>
      <c r="L35" s="126">
        <v>20</v>
      </c>
      <c r="M35" s="126">
        <v>0</v>
      </c>
      <c r="N35" s="126">
        <v>1</v>
      </c>
      <c r="O35" s="126">
        <v>1</v>
      </c>
      <c r="P35" s="126">
        <v>4</v>
      </c>
      <c r="Q35" s="126">
        <v>0</v>
      </c>
      <c r="R35" s="126">
        <v>12</v>
      </c>
      <c r="S35" s="126">
        <v>20</v>
      </c>
      <c r="T35" s="126">
        <v>0</v>
      </c>
      <c r="U35" s="126">
        <v>1</v>
      </c>
      <c r="V35" s="126"/>
      <c r="W35" s="126"/>
      <c r="X35" s="126"/>
      <c r="Y35" s="126"/>
      <c r="Z35" s="126"/>
      <c r="AA35" s="126">
        <v>1</v>
      </c>
      <c r="AB35" s="126"/>
      <c r="AC35" s="126"/>
      <c r="AD35" s="126"/>
      <c r="AE35" s="126"/>
      <c r="AF35" s="126"/>
      <c r="AG35" s="126"/>
      <c r="AH35" s="108"/>
    </row>
    <row r="36" spans="1:34" s="34" customFormat="1" ht="22.9" customHeight="1">
      <c r="A36" s="126" t="s">
        <v>105</v>
      </c>
      <c r="B36" s="1" t="s">
        <v>106</v>
      </c>
      <c r="C36" s="1"/>
      <c r="D36" s="1"/>
      <c r="E36" s="126"/>
      <c r="F36" s="126">
        <v>2</v>
      </c>
      <c r="G36" s="40">
        <f>O36*36</f>
        <v>36</v>
      </c>
      <c r="H36" s="126">
        <f>I36+J36+K36+M36</f>
        <v>16</v>
      </c>
      <c r="I36" s="126">
        <v>4</v>
      </c>
      <c r="J36" s="126">
        <v>0</v>
      </c>
      <c r="K36" s="126">
        <v>12</v>
      </c>
      <c r="L36" s="126">
        <v>20</v>
      </c>
      <c r="M36" s="126">
        <v>0</v>
      </c>
      <c r="N36" s="126">
        <v>1</v>
      </c>
      <c r="O36" s="126">
        <v>1</v>
      </c>
      <c r="P36" s="126">
        <v>4</v>
      </c>
      <c r="Q36" s="126">
        <v>0</v>
      </c>
      <c r="R36" s="126">
        <v>12</v>
      </c>
      <c r="S36" s="126">
        <v>20</v>
      </c>
      <c r="T36" s="126">
        <v>0</v>
      </c>
      <c r="U36" s="126">
        <v>1</v>
      </c>
      <c r="V36" s="126"/>
      <c r="W36" s="126"/>
      <c r="X36" s="126"/>
      <c r="Y36" s="126"/>
      <c r="Z36" s="126"/>
      <c r="AA36" s="126">
        <v>1</v>
      </c>
      <c r="AB36" s="126"/>
      <c r="AC36" s="126"/>
      <c r="AD36" s="126"/>
      <c r="AE36" s="126"/>
      <c r="AF36" s="126"/>
      <c r="AG36" s="126"/>
      <c r="AH36" s="108"/>
    </row>
    <row r="37" spans="1:34" s="34" customFormat="1" ht="22.9" customHeight="1">
      <c r="A37" s="126" t="s">
        <v>107</v>
      </c>
      <c r="B37" s="166" t="s">
        <v>108</v>
      </c>
      <c r="C37" s="166"/>
      <c r="D37" s="166"/>
      <c r="E37" s="126"/>
      <c r="F37" s="126">
        <v>3</v>
      </c>
      <c r="G37" s="40">
        <f>O37*36</f>
        <v>36</v>
      </c>
      <c r="H37" s="126">
        <f>I37+J37+K37+M37</f>
        <v>16</v>
      </c>
      <c r="I37" s="126">
        <v>4</v>
      </c>
      <c r="J37" s="126">
        <v>0</v>
      </c>
      <c r="K37" s="126">
        <v>12</v>
      </c>
      <c r="L37" s="126">
        <v>20</v>
      </c>
      <c r="M37" s="126">
        <v>0</v>
      </c>
      <c r="N37" s="126">
        <v>1</v>
      </c>
      <c r="O37" s="126">
        <v>1</v>
      </c>
      <c r="P37" s="126"/>
      <c r="Q37" s="126"/>
      <c r="R37" s="126"/>
      <c r="S37" s="126"/>
      <c r="T37" s="126"/>
      <c r="U37" s="126"/>
      <c r="V37" s="126">
        <v>4</v>
      </c>
      <c r="W37" s="126">
        <v>0</v>
      </c>
      <c r="X37" s="126">
        <v>12</v>
      </c>
      <c r="Y37" s="126">
        <v>20</v>
      </c>
      <c r="Z37" s="126">
        <v>0</v>
      </c>
      <c r="AA37" s="126">
        <v>1</v>
      </c>
      <c r="AB37" s="126"/>
      <c r="AC37" s="126"/>
      <c r="AD37" s="126"/>
      <c r="AE37" s="126"/>
      <c r="AF37" s="126"/>
      <c r="AG37" s="126"/>
      <c r="AH37" s="108"/>
    </row>
    <row r="38" spans="1:34" s="34" customFormat="1" ht="12.75" customHeight="1">
      <c r="A38" s="126" t="s">
        <v>109</v>
      </c>
      <c r="B38" s="170" t="s">
        <v>187</v>
      </c>
      <c r="C38" s="170"/>
      <c r="D38" s="170"/>
      <c r="E38" s="126"/>
      <c r="F38" s="126">
        <v>4</v>
      </c>
      <c r="G38" s="40">
        <f>O38*36</f>
        <v>36</v>
      </c>
      <c r="H38" s="126">
        <f>I38+J38+K38+M38</f>
        <v>16</v>
      </c>
      <c r="I38" s="126">
        <v>4</v>
      </c>
      <c r="J38" s="126">
        <v>0</v>
      </c>
      <c r="K38" s="126">
        <v>12</v>
      </c>
      <c r="L38" s="126">
        <v>20</v>
      </c>
      <c r="M38" s="126">
        <v>0</v>
      </c>
      <c r="N38" s="126">
        <v>1</v>
      </c>
      <c r="O38" s="126">
        <v>1</v>
      </c>
      <c r="P38" s="126"/>
      <c r="Q38" s="126"/>
      <c r="R38" s="126"/>
      <c r="S38" s="126"/>
      <c r="T38" s="126"/>
      <c r="U38" s="126"/>
      <c r="V38" s="126">
        <v>4</v>
      </c>
      <c r="W38" s="126">
        <v>0</v>
      </c>
      <c r="X38" s="126">
        <v>12</v>
      </c>
      <c r="Y38" s="126">
        <v>20</v>
      </c>
      <c r="Z38" s="126">
        <v>0</v>
      </c>
      <c r="AA38" s="126">
        <v>1</v>
      </c>
      <c r="AB38" s="126"/>
      <c r="AC38" s="126"/>
      <c r="AD38" s="126"/>
      <c r="AE38" s="126"/>
      <c r="AF38" s="126"/>
      <c r="AG38" s="126"/>
      <c r="AH38" s="111"/>
    </row>
    <row r="39" spans="1:34" s="32" customFormat="1" ht="12" customHeight="1">
      <c r="A39" s="48"/>
      <c r="B39" s="160" t="s">
        <v>61</v>
      </c>
      <c r="C39" s="160"/>
      <c r="D39" s="160"/>
      <c r="E39" s="124"/>
      <c r="F39" s="124"/>
      <c r="G39" s="124">
        <f>SUM(G14:G38)</f>
        <v>1476</v>
      </c>
      <c r="H39" s="126">
        <f>SUM(H14:H38)</f>
        <v>668</v>
      </c>
      <c r="I39" s="126">
        <f>P39+V39+AB39</f>
        <v>222</v>
      </c>
      <c r="J39" s="126">
        <f>Q39+W39+AC39</f>
        <v>0</v>
      </c>
      <c r="K39" s="126">
        <f>R39+X39+AD39</f>
        <v>448</v>
      </c>
      <c r="L39" s="126">
        <f>S39+Y39+AE39</f>
        <v>756</v>
      </c>
      <c r="M39" s="126">
        <f>T39+Z39+AF39</f>
        <v>32</v>
      </c>
      <c r="N39" s="124">
        <v>34</v>
      </c>
      <c r="O39" s="37">
        <f>SUM(O14:O38)</f>
        <v>41</v>
      </c>
      <c r="P39" s="124">
        <f>SUM(P14:P38)</f>
        <v>78</v>
      </c>
      <c r="Q39" s="124">
        <f>SUM(Q14:Q38)</f>
        <v>0</v>
      </c>
      <c r="R39" s="124">
        <f>SUM(R14:R38)</f>
        <v>214</v>
      </c>
      <c r="S39" s="124">
        <f>SUM(S14:S38)</f>
        <v>367</v>
      </c>
      <c r="T39" s="124">
        <f>SUM(T14:T38)</f>
        <v>22</v>
      </c>
      <c r="U39" s="37">
        <f>SUM(U14:U38)</f>
        <v>17</v>
      </c>
      <c r="V39" s="124">
        <f>SUM(V14:V38)</f>
        <v>144</v>
      </c>
      <c r="W39" s="124">
        <f>SUM(W14:W38)</f>
        <v>0</v>
      </c>
      <c r="X39" s="124">
        <f>SUM(X14:X38)</f>
        <v>234</v>
      </c>
      <c r="Y39" s="124">
        <f>SUM(Y14:Y38)</f>
        <v>389</v>
      </c>
      <c r="Z39" s="124">
        <f>SUM(Z14:Z38)</f>
        <v>10</v>
      </c>
      <c r="AA39" s="37">
        <f>SUM(AA14:AA38)</f>
        <v>24</v>
      </c>
      <c r="AB39" s="124">
        <f>SUM(AB14:AB38)</f>
        <v>0</v>
      </c>
      <c r="AC39" s="124">
        <f>SUM(AC14:AC38)</f>
        <v>0</v>
      </c>
      <c r="AD39" s="124">
        <f>SUM(AD14:AD38)</f>
        <v>0</v>
      </c>
      <c r="AE39" s="124">
        <f>SUM(AE14:AE38)</f>
        <v>0</v>
      </c>
      <c r="AF39" s="124">
        <f>SUM(AF14:AF38)</f>
        <v>0</v>
      </c>
      <c r="AG39" s="37">
        <f>SUM(AG14:AG38)</f>
        <v>0</v>
      </c>
      <c r="AH39" s="91">
        <f>O39/1.5</f>
        <v>27.333333333333332</v>
      </c>
    </row>
    <row r="40" spans="1:34" s="34" customFormat="1" ht="10.15" customHeight="1">
      <c r="A40" s="161" t="s">
        <v>34</v>
      </c>
      <c r="B40" s="7" t="s">
        <v>35</v>
      </c>
      <c r="C40" s="7"/>
      <c r="D40" s="7"/>
      <c r="E40" s="161"/>
      <c r="F40" s="161"/>
      <c r="G40" s="178" t="s">
        <v>37</v>
      </c>
      <c r="H40" s="178"/>
      <c r="I40" s="178"/>
      <c r="J40" s="178"/>
      <c r="K40" s="178"/>
      <c r="L40" s="178"/>
      <c r="M40" s="178"/>
      <c r="N40" s="8" t="s">
        <v>38</v>
      </c>
      <c r="O40" s="8"/>
      <c r="P40" s="7" t="s">
        <v>113</v>
      </c>
      <c r="Q40" s="7"/>
      <c r="R40" s="8" t="s">
        <v>57</v>
      </c>
      <c r="S40" s="8"/>
      <c r="T40" s="8"/>
      <c r="U40" s="7" t="s">
        <v>38</v>
      </c>
      <c r="V40" s="7" t="s">
        <v>113</v>
      </c>
      <c r="W40" s="7"/>
      <c r="X40" s="8" t="s">
        <v>57</v>
      </c>
      <c r="Y40" s="8"/>
      <c r="Z40" s="8"/>
      <c r="AA40" s="7" t="s">
        <v>38</v>
      </c>
      <c r="AB40" s="7" t="s">
        <v>113</v>
      </c>
      <c r="AC40" s="7"/>
      <c r="AD40" s="8" t="s">
        <v>57</v>
      </c>
      <c r="AE40" s="8"/>
      <c r="AF40" s="8"/>
      <c r="AG40" s="7" t="s">
        <v>38</v>
      </c>
      <c r="AH40" s="179" t="s">
        <v>188</v>
      </c>
    </row>
    <row r="41" spans="1:34" s="34" customFormat="1">
      <c r="A41" s="161"/>
      <c r="B41" s="7"/>
      <c r="C41" s="7"/>
      <c r="D41" s="7"/>
      <c r="E41" s="161"/>
      <c r="F41" s="161"/>
      <c r="G41" s="46" t="s">
        <v>43</v>
      </c>
      <c r="I41" s="180" t="s">
        <v>115</v>
      </c>
      <c r="J41" s="180"/>
      <c r="K41" s="180"/>
      <c r="L41" s="118" t="s">
        <v>165</v>
      </c>
      <c r="M41" s="126" t="s">
        <v>38</v>
      </c>
      <c r="N41" s="118" t="s">
        <v>117</v>
      </c>
      <c r="O41" s="118" t="s">
        <v>46</v>
      </c>
      <c r="P41" s="7"/>
      <c r="Q41" s="7"/>
      <c r="R41" s="118" t="s">
        <v>61</v>
      </c>
      <c r="S41" s="118" t="s">
        <v>116</v>
      </c>
      <c r="T41" s="118" t="s">
        <v>118</v>
      </c>
      <c r="U41" s="7"/>
      <c r="V41" s="7"/>
      <c r="W41" s="7"/>
      <c r="X41" s="118" t="s">
        <v>61</v>
      </c>
      <c r="Y41" s="118" t="s">
        <v>116</v>
      </c>
      <c r="Z41" s="118" t="s">
        <v>118</v>
      </c>
      <c r="AA41" s="7"/>
      <c r="AB41" s="7"/>
      <c r="AC41" s="7"/>
      <c r="AD41" s="118" t="s">
        <v>61</v>
      </c>
      <c r="AE41" s="118" t="s">
        <v>116</v>
      </c>
      <c r="AF41" s="118" t="s">
        <v>118</v>
      </c>
      <c r="AG41" s="7"/>
      <c r="AH41" s="179"/>
    </row>
    <row r="42" spans="1:34" s="34" customFormat="1" ht="12" customHeight="1">
      <c r="A42" s="33" t="s">
        <v>119</v>
      </c>
      <c r="B42" s="56" t="s">
        <v>120</v>
      </c>
      <c r="C42" s="87" t="s">
        <v>189</v>
      </c>
      <c r="D42" s="88" t="s">
        <v>112</v>
      </c>
      <c r="E42" s="126"/>
      <c r="F42" s="126"/>
      <c r="G42" s="126"/>
      <c r="H42" s="126"/>
      <c r="I42" s="181"/>
      <c r="J42" s="181"/>
      <c r="K42" s="181"/>
      <c r="L42" s="88"/>
      <c r="M42" s="126"/>
      <c r="N42" s="124">
        <v>6</v>
      </c>
      <c r="O42" s="124">
        <v>6</v>
      </c>
      <c r="P42" s="126"/>
      <c r="Q42" s="126"/>
      <c r="R42" s="7"/>
      <c r="S42" s="7"/>
      <c r="T42" s="7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90"/>
    </row>
    <row r="43" spans="1:34" s="34" customFormat="1" ht="11.45" customHeight="1">
      <c r="A43" s="126" t="s">
        <v>121</v>
      </c>
      <c r="B43" s="118" t="s">
        <v>122</v>
      </c>
      <c r="C43" s="126"/>
      <c r="D43" s="126"/>
      <c r="E43" s="126"/>
      <c r="F43" s="126"/>
      <c r="G43" s="40">
        <f>O43*36</f>
        <v>108</v>
      </c>
      <c r="H43" s="126"/>
      <c r="I43" s="181"/>
      <c r="J43" s="181"/>
      <c r="K43" s="181"/>
      <c r="L43" s="88"/>
      <c r="M43" s="126"/>
      <c r="N43" s="126">
        <v>3</v>
      </c>
      <c r="O43" s="126">
        <v>3</v>
      </c>
      <c r="P43" s="126"/>
      <c r="Q43" s="126"/>
      <c r="R43" s="7"/>
      <c r="S43" s="7"/>
      <c r="T43" s="7"/>
      <c r="U43" s="126"/>
      <c r="V43" s="126"/>
      <c r="W43" s="126"/>
      <c r="X43" s="126">
        <v>108</v>
      </c>
      <c r="Y43" s="126">
        <v>100</v>
      </c>
      <c r="Z43" s="126">
        <v>8</v>
      </c>
      <c r="AA43" s="126">
        <v>3</v>
      </c>
      <c r="AB43" s="126"/>
      <c r="AC43" s="126"/>
      <c r="AD43" s="126"/>
      <c r="AE43" s="126"/>
      <c r="AF43" s="126"/>
      <c r="AG43" s="126"/>
      <c r="AH43" s="90">
        <v>3</v>
      </c>
    </row>
    <row r="44" spans="1:34" s="34" customFormat="1">
      <c r="A44" s="126" t="s">
        <v>123</v>
      </c>
      <c r="B44" s="126" t="s">
        <v>124</v>
      </c>
      <c r="C44" s="126"/>
      <c r="D44" s="126"/>
      <c r="E44" s="126"/>
      <c r="F44" s="126"/>
      <c r="G44" s="126">
        <v>108</v>
      </c>
      <c r="H44" s="126"/>
      <c r="I44" s="181"/>
      <c r="J44" s="181"/>
      <c r="K44" s="181"/>
      <c r="L44" s="88"/>
      <c r="M44" s="126"/>
      <c r="N44" s="126">
        <v>3</v>
      </c>
      <c r="O44" s="126">
        <v>3</v>
      </c>
      <c r="P44" s="126"/>
      <c r="Q44" s="126"/>
      <c r="R44" s="7"/>
      <c r="S44" s="7"/>
      <c r="T44" s="7"/>
      <c r="U44" s="126"/>
      <c r="V44" s="126"/>
      <c r="W44" s="126"/>
      <c r="X44" s="126"/>
      <c r="Y44" s="126"/>
      <c r="Z44" s="126"/>
      <c r="AA44" s="126"/>
      <c r="AB44" s="126"/>
      <c r="AC44" s="126"/>
      <c r="AD44" s="126">
        <v>108</v>
      </c>
      <c r="AE44" s="126">
        <v>100</v>
      </c>
      <c r="AF44" s="126">
        <v>8</v>
      </c>
      <c r="AG44" s="126">
        <v>3</v>
      </c>
      <c r="AH44" s="90">
        <v>3</v>
      </c>
    </row>
    <row r="45" spans="1:34" s="32" customFormat="1">
      <c r="A45" s="49"/>
      <c r="B45" s="49" t="s">
        <v>61</v>
      </c>
      <c r="C45" s="49"/>
      <c r="D45" s="49"/>
      <c r="E45" s="50"/>
      <c r="F45" s="51"/>
      <c r="G45" s="37">
        <f>O45*36</f>
        <v>216</v>
      </c>
      <c r="H45" s="52"/>
      <c r="I45" s="52"/>
      <c r="J45" s="52"/>
      <c r="K45" s="52"/>
      <c r="L45" s="52"/>
      <c r="M45" s="53"/>
      <c r="N45" s="48"/>
      <c r="O45" s="49">
        <f>SUM(O43:O44)</f>
        <v>6</v>
      </c>
      <c r="P45" s="50"/>
      <c r="Q45" s="51"/>
      <c r="R45" s="48"/>
      <c r="S45" s="52"/>
      <c r="T45" s="53"/>
      <c r="U45" s="49">
        <f>SUM(U43:U44)</f>
        <v>0</v>
      </c>
      <c r="V45" s="50"/>
      <c r="W45" s="51"/>
      <c r="X45" s="48"/>
      <c r="Y45" s="52"/>
      <c r="Z45" s="53"/>
      <c r="AA45" s="49">
        <f>SUM(AA43:AA44)</f>
        <v>3</v>
      </c>
      <c r="AB45" s="50"/>
      <c r="AC45" s="51"/>
      <c r="AD45" s="48"/>
      <c r="AE45" s="52"/>
      <c r="AF45" s="53"/>
      <c r="AG45" s="49">
        <f>SUM(AG43:AG44)</f>
        <v>3</v>
      </c>
      <c r="AH45" s="96">
        <f>SUM(AH43:AH44)</f>
        <v>6</v>
      </c>
    </row>
    <row r="46" spans="1:34" s="34" customFormat="1" ht="10.15" customHeight="1">
      <c r="A46" s="161" t="s">
        <v>34</v>
      </c>
      <c r="B46" s="7" t="s">
        <v>35</v>
      </c>
      <c r="C46" s="7"/>
      <c r="D46" s="7"/>
      <c r="E46" s="161"/>
      <c r="F46" s="161"/>
      <c r="G46" s="178" t="s">
        <v>37</v>
      </c>
      <c r="H46" s="178"/>
      <c r="I46" s="178"/>
      <c r="J46" s="178"/>
      <c r="K46" s="178"/>
      <c r="L46" s="178"/>
      <c r="M46" s="178"/>
      <c r="N46" s="8" t="s">
        <v>38</v>
      </c>
      <c r="O46" s="8"/>
      <c r="P46" s="7" t="s">
        <v>113</v>
      </c>
      <c r="Q46" s="7"/>
      <c r="R46" s="8" t="s">
        <v>57</v>
      </c>
      <c r="S46" s="8"/>
      <c r="T46" s="8"/>
      <c r="U46" s="7" t="s">
        <v>38</v>
      </c>
      <c r="V46" s="7" t="s">
        <v>113</v>
      </c>
      <c r="W46" s="7"/>
      <c r="X46" s="8" t="s">
        <v>57</v>
      </c>
      <c r="Y46" s="8"/>
      <c r="Z46" s="8"/>
      <c r="AA46" s="7" t="s">
        <v>38</v>
      </c>
      <c r="AB46" s="7" t="s">
        <v>113</v>
      </c>
      <c r="AC46" s="7"/>
      <c r="AD46" s="8" t="s">
        <v>57</v>
      </c>
      <c r="AE46" s="8"/>
      <c r="AF46" s="8"/>
      <c r="AG46" s="7" t="s">
        <v>38</v>
      </c>
      <c r="AH46" s="179" t="s">
        <v>188</v>
      </c>
    </row>
    <row r="47" spans="1:34" s="34" customFormat="1">
      <c r="A47" s="161"/>
      <c r="B47" s="7"/>
      <c r="C47" s="7"/>
      <c r="D47" s="7"/>
      <c r="E47" s="161"/>
      <c r="F47" s="161"/>
      <c r="G47" s="46" t="s">
        <v>43</v>
      </c>
      <c r="H47" s="47"/>
      <c r="I47" s="180" t="s">
        <v>115</v>
      </c>
      <c r="J47" s="180"/>
      <c r="K47" s="180"/>
      <c r="L47" s="118" t="s">
        <v>165</v>
      </c>
      <c r="M47" s="126" t="s">
        <v>38</v>
      </c>
      <c r="N47" s="118" t="s">
        <v>117</v>
      </c>
      <c r="O47" s="118" t="s">
        <v>46</v>
      </c>
      <c r="P47" s="7"/>
      <c r="Q47" s="7"/>
      <c r="R47" s="118" t="s">
        <v>61</v>
      </c>
      <c r="S47" s="118" t="s">
        <v>116</v>
      </c>
      <c r="T47" s="118" t="s">
        <v>118</v>
      </c>
      <c r="U47" s="7"/>
      <c r="V47" s="7"/>
      <c r="W47" s="7"/>
      <c r="X47" s="118" t="s">
        <v>61</v>
      </c>
      <c r="Y47" s="118" t="s">
        <v>116</v>
      </c>
      <c r="Z47" s="118" t="s">
        <v>118</v>
      </c>
      <c r="AA47" s="7"/>
      <c r="AB47" s="7"/>
      <c r="AC47" s="7"/>
      <c r="AD47" s="118" t="s">
        <v>61</v>
      </c>
      <c r="AE47" s="118" t="s">
        <v>116</v>
      </c>
      <c r="AF47" s="118" t="s">
        <v>118</v>
      </c>
      <c r="AG47" s="7"/>
      <c r="AH47" s="179"/>
    </row>
    <row r="48" spans="1:34" s="34" customFormat="1">
      <c r="A48" s="126" t="s">
        <v>125</v>
      </c>
      <c r="B48" s="56" t="s">
        <v>126</v>
      </c>
      <c r="C48" s="87" t="s">
        <v>189</v>
      </c>
      <c r="D48" s="88" t="s">
        <v>112</v>
      </c>
      <c r="E48" s="126"/>
      <c r="F48" s="126"/>
      <c r="G48" s="126"/>
      <c r="H48" s="126"/>
      <c r="I48" s="181"/>
      <c r="J48" s="181"/>
      <c r="K48" s="181"/>
      <c r="L48" s="88"/>
      <c r="M48" s="126"/>
      <c r="N48" s="124">
        <v>135</v>
      </c>
      <c r="O48" s="124">
        <v>135</v>
      </c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90"/>
    </row>
    <row r="49" spans="1:34" s="34" customFormat="1" ht="25.15" customHeight="1">
      <c r="A49" s="126" t="s">
        <v>127</v>
      </c>
      <c r="B49" s="118" t="s">
        <v>128</v>
      </c>
      <c r="C49" s="126"/>
      <c r="D49" s="126"/>
      <c r="E49" s="126"/>
      <c r="F49" s="126"/>
      <c r="G49" s="40">
        <f>O49*36</f>
        <v>4860</v>
      </c>
      <c r="H49" s="126"/>
      <c r="I49" s="181"/>
      <c r="J49" s="181"/>
      <c r="K49" s="181"/>
      <c r="L49" s="88"/>
      <c r="M49" s="126"/>
      <c r="N49" s="126">
        <v>135</v>
      </c>
      <c r="O49" s="126">
        <f>141-6</f>
        <v>135</v>
      </c>
      <c r="P49" s="126"/>
      <c r="Q49" s="126"/>
      <c r="R49" s="126"/>
      <c r="S49" s="126"/>
      <c r="T49" s="126"/>
      <c r="U49" s="126">
        <v>49</v>
      </c>
      <c r="V49" s="126"/>
      <c r="W49" s="126"/>
      <c r="X49" s="126"/>
      <c r="Y49" s="126"/>
      <c r="Z49" s="126"/>
      <c r="AA49" s="126">
        <v>38</v>
      </c>
      <c r="AB49" s="126"/>
      <c r="AC49" s="126"/>
      <c r="AD49" s="126"/>
      <c r="AE49" s="126"/>
      <c r="AF49" s="126"/>
      <c r="AG49" s="126">
        <v>48</v>
      </c>
      <c r="AH49" s="90">
        <v>149</v>
      </c>
    </row>
    <row r="50" spans="1:34" s="32" customFormat="1" ht="15" customHeight="1">
      <c r="A50" s="49"/>
      <c r="B50" s="54" t="s">
        <v>61</v>
      </c>
      <c r="C50" s="49"/>
      <c r="D50" s="49"/>
      <c r="E50" s="124"/>
      <c r="F50" s="124"/>
      <c r="G50" s="37">
        <f>O50*36</f>
        <v>4860</v>
      </c>
      <c r="H50" s="52"/>
      <c r="I50" s="52"/>
      <c r="J50" s="52"/>
      <c r="K50" s="55"/>
      <c r="L50" s="55"/>
      <c r="M50" s="53"/>
      <c r="N50" s="48"/>
      <c r="O50" s="49">
        <f>O49</f>
        <v>135</v>
      </c>
      <c r="P50" s="50"/>
      <c r="Q50" s="51"/>
      <c r="R50" s="48"/>
      <c r="S50" s="52"/>
      <c r="T50" s="53"/>
      <c r="U50" s="49">
        <f>U49</f>
        <v>49</v>
      </c>
      <c r="V50" s="50"/>
      <c r="W50" s="51"/>
      <c r="X50" s="48"/>
      <c r="Y50" s="52"/>
      <c r="Z50" s="53"/>
      <c r="AA50" s="49">
        <f>AA49</f>
        <v>38</v>
      </c>
      <c r="AB50" s="50"/>
      <c r="AC50" s="51"/>
      <c r="AD50" s="48"/>
      <c r="AE50" s="52"/>
      <c r="AF50" s="49"/>
      <c r="AG50" s="49">
        <f>AG49</f>
        <v>48</v>
      </c>
      <c r="AH50" s="96">
        <f>AH49</f>
        <v>149</v>
      </c>
    </row>
    <row r="51" spans="1:34" s="34" customFormat="1" ht="10.15" customHeight="1">
      <c r="A51" s="161" t="s">
        <v>34</v>
      </c>
      <c r="B51" s="7" t="s">
        <v>35</v>
      </c>
      <c r="C51" s="7"/>
      <c r="D51" s="7"/>
      <c r="E51" s="7" t="s">
        <v>130</v>
      </c>
      <c r="F51" s="7" t="s">
        <v>131</v>
      </c>
      <c r="G51" s="178" t="s">
        <v>37</v>
      </c>
      <c r="H51" s="178"/>
      <c r="I51" s="178"/>
      <c r="J51" s="178"/>
      <c r="K51" s="178"/>
      <c r="L51" s="178"/>
      <c r="M51" s="178"/>
      <c r="N51" s="8" t="s">
        <v>38</v>
      </c>
      <c r="O51" s="8"/>
      <c r="P51" s="7" t="s">
        <v>113</v>
      </c>
      <c r="Q51" s="7"/>
      <c r="R51" s="8" t="s">
        <v>57</v>
      </c>
      <c r="S51" s="8"/>
      <c r="T51" s="8"/>
      <c r="U51" s="7" t="s">
        <v>38</v>
      </c>
      <c r="V51" s="7" t="s">
        <v>113</v>
      </c>
      <c r="W51" s="7"/>
      <c r="X51" s="8" t="s">
        <v>57</v>
      </c>
      <c r="Y51" s="8"/>
      <c r="Z51" s="8"/>
      <c r="AA51" s="7" t="s">
        <v>38</v>
      </c>
      <c r="AB51" s="7" t="s">
        <v>113</v>
      </c>
      <c r="AC51" s="7"/>
      <c r="AD51" s="8" t="s">
        <v>57</v>
      </c>
      <c r="AE51" s="8"/>
      <c r="AF51" s="8"/>
      <c r="AG51" s="7" t="s">
        <v>38</v>
      </c>
      <c r="AH51" s="179" t="s">
        <v>188</v>
      </c>
    </row>
    <row r="52" spans="1:34" s="34" customFormat="1">
      <c r="A52" s="161"/>
      <c r="B52" s="7"/>
      <c r="C52" s="7"/>
      <c r="D52" s="7"/>
      <c r="E52" s="7"/>
      <c r="F52" s="7"/>
      <c r="G52" s="47" t="s">
        <v>43</v>
      </c>
      <c r="H52" s="47" t="s">
        <v>115</v>
      </c>
      <c r="I52" s="162"/>
      <c r="J52" s="162"/>
      <c r="K52" s="162"/>
      <c r="L52" s="118" t="s">
        <v>116</v>
      </c>
      <c r="M52" s="126" t="s">
        <v>38</v>
      </c>
      <c r="N52" s="118" t="s">
        <v>117</v>
      </c>
      <c r="O52" s="118" t="s">
        <v>46</v>
      </c>
      <c r="P52" s="7"/>
      <c r="Q52" s="7"/>
      <c r="R52" s="118" t="s">
        <v>61</v>
      </c>
      <c r="S52" s="118" t="s">
        <v>116</v>
      </c>
      <c r="T52" s="118" t="s">
        <v>118</v>
      </c>
      <c r="U52" s="7"/>
      <c r="V52" s="7"/>
      <c r="W52" s="7"/>
      <c r="X52" s="118" t="s">
        <v>61</v>
      </c>
      <c r="Y52" s="118" t="s">
        <v>116</v>
      </c>
      <c r="Z52" s="118" t="s">
        <v>118</v>
      </c>
      <c r="AA52" s="7"/>
      <c r="AB52" s="7"/>
      <c r="AC52" s="7"/>
      <c r="AD52" s="118" t="s">
        <v>61</v>
      </c>
      <c r="AE52" s="118" t="s">
        <v>116</v>
      </c>
      <c r="AF52" s="118" t="s">
        <v>118</v>
      </c>
      <c r="AG52" s="7"/>
      <c r="AH52" s="179"/>
    </row>
    <row r="53" spans="1:34" s="34" customFormat="1" ht="22.5">
      <c r="A53" s="126" t="s">
        <v>132</v>
      </c>
      <c r="B53" s="56" t="s">
        <v>133</v>
      </c>
      <c r="C53" s="112" t="s">
        <v>190</v>
      </c>
      <c r="D53" s="88" t="s">
        <v>112</v>
      </c>
      <c r="E53" s="7"/>
      <c r="F53" s="7"/>
      <c r="G53" s="37">
        <f>O53*36</f>
        <v>324</v>
      </c>
      <c r="H53" s="126"/>
      <c r="I53" s="126"/>
      <c r="J53" s="126"/>
      <c r="K53" s="126"/>
      <c r="L53" s="126"/>
      <c r="M53" s="126"/>
      <c r="N53" s="124">
        <v>9</v>
      </c>
      <c r="O53" s="124">
        <v>9</v>
      </c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7"/>
      <c r="AC53" s="7"/>
      <c r="AD53" s="126"/>
      <c r="AE53" s="126"/>
      <c r="AF53" s="126"/>
      <c r="AG53" s="126"/>
      <c r="AH53" s="92">
        <v>6</v>
      </c>
    </row>
    <row r="54" spans="1:34" s="34" customFormat="1" ht="23.25" customHeight="1">
      <c r="A54" s="126" t="s">
        <v>134</v>
      </c>
      <c r="B54" s="8" t="s">
        <v>135</v>
      </c>
      <c r="C54" s="8"/>
      <c r="D54" s="8"/>
      <c r="E54" s="126"/>
      <c r="F54" s="126"/>
      <c r="G54" s="40">
        <f>O54*36</f>
        <v>0</v>
      </c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7"/>
      <c r="AC54" s="7"/>
      <c r="AD54" s="126"/>
      <c r="AE54" s="126"/>
      <c r="AF54" s="126"/>
      <c r="AG54" s="126"/>
      <c r="AH54" s="90"/>
    </row>
    <row r="55" spans="1:34" s="34" customFormat="1">
      <c r="A55" s="126" t="s">
        <v>136</v>
      </c>
      <c r="B55" s="7" t="s">
        <v>137</v>
      </c>
      <c r="C55" s="7"/>
      <c r="D55" s="7"/>
      <c r="E55" s="126"/>
      <c r="F55" s="126"/>
      <c r="G55" s="40">
        <f>O55*36</f>
        <v>108</v>
      </c>
      <c r="H55" s="126"/>
      <c r="I55" s="126"/>
      <c r="J55" s="126"/>
      <c r="K55" s="126"/>
      <c r="L55" s="126"/>
      <c r="M55" s="126"/>
      <c r="N55" s="126"/>
      <c r="O55" s="126">
        <v>3</v>
      </c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7"/>
      <c r="AC55" s="7"/>
      <c r="AD55" s="126"/>
      <c r="AE55" s="126"/>
      <c r="AF55" s="126"/>
      <c r="AG55" s="126">
        <v>3</v>
      </c>
      <c r="AH55" s="90">
        <v>2</v>
      </c>
    </row>
    <row r="56" spans="1:34" s="32" customFormat="1">
      <c r="A56" s="49"/>
      <c r="B56" s="49" t="s">
        <v>61</v>
      </c>
      <c r="C56" s="49"/>
      <c r="D56" s="49"/>
      <c r="E56" s="50"/>
      <c r="F56" s="51"/>
      <c r="G56" s="37">
        <f>O56*36</f>
        <v>108</v>
      </c>
      <c r="H56" s="52"/>
      <c r="I56" s="52"/>
      <c r="J56" s="52"/>
      <c r="K56" s="52"/>
      <c r="L56" s="52"/>
      <c r="M56" s="53"/>
      <c r="N56" s="48"/>
      <c r="O56" s="49">
        <f>O55</f>
        <v>3</v>
      </c>
      <c r="P56" s="50"/>
      <c r="Q56" s="51"/>
      <c r="R56" s="48"/>
      <c r="S56" s="52"/>
      <c r="T56" s="53"/>
      <c r="U56" s="49">
        <f>U55</f>
        <v>0</v>
      </c>
      <c r="V56" s="50"/>
      <c r="W56" s="51"/>
      <c r="X56" s="48"/>
      <c r="Y56" s="52"/>
      <c r="Z56" s="53"/>
      <c r="AA56" s="49">
        <f>AA55</f>
        <v>0</v>
      </c>
      <c r="AB56" s="50"/>
      <c r="AC56" s="51"/>
      <c r="AD56" s="48"/>
      <c r="AE56" s="52"/>
      <c r="AF56" s="53"/>
      <c r="AG56" s="49">
        <f>AG55</f>
        <v>3</v>
      </c>
      <c r="AH56" s="96">
        <f>AH55</f>
        <v>2</v>
      </c>
    </row>
    <row r="57" spans="1:34" s="34" customFormat="1" ht="33" customHeight="1">
      <c r="A57" s="126" t="s">
        <v>138</v>
      </c>
      <c r="B57" s="8" t="s">
        <v>139</v>
      </c>
      <c r="C57" s="8"/>
      <c r="D57" s="8"/>
      <c r="E57" s="7"/>
      <c r="F57" s="7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90"/>
    </row>
    <row r="58" spans="1:34" s="34" customFormat="1" ht="33" customHeight="1">
      <c r="A58" s="126" t="s">
        <v>140</v>
      </c>
      <c r="B58" s="8" t="s">
        <v>139</v>
      </c>
      <c r="C58" s="8"/>
      <c r="D58" s="8"/>
      <c r="E58" s="126"/>
      <c r="F58" s="126"/>
      <c r="G58" s="40">
        <f>O58*36</f>
        <v>216</v>
      </c>
      <c r="H58" s="126"/>
      <c r="I58" s="126"/>
      <c r="J58" s="126"/>
      <c r="K58" s="126"/>
      <c r="L58" s="126"/>
      <c r="M58" s="126"/>
      <c r="N58" s="126"/>
      <c r="O58" s="126">
        <v>6</v>
      </c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>
        <v>6</v>
      </c>
      <c r="AH58" s="90">
        <v>4</v>
      </c>
    </row>
    <row r="59" spans="1:34" s="32" customFormat="1">
      <c r="A59" s="124"/>
      <c r="B59" s="124" t="s">
        <v>61</v>
      </c>
      <c r="C59" s="124"/>
      <c r="D59" s="124"/>
      <c r="E59" s="48"/>
      <c r="F59" s="53"/>
      <c r="G59" s="37">
        <f>O59*36</f>
        <v>216</v>
      </c>
      <c r="H59" s="52"/>
      <c r="I59" s="52"/>
      <c r="J59" s="52"/>
      <c r="K59" s="52"/>
      <c r="L59" s="52"/>
      <c r="M59" s="53"/>
      <c r="N59" s="48"/>
      <c r="O59" s="124">
        <f>O58</f>
        <v>6</v>
      </c>
      <c r="P59" s="48"/>
      <c r="Q59" s="53"/>
      <c r="R59" s="48"/>
      <c r="S59" s="52"/>
      <c r="T59" s="53"/>
      <c r="U59" s="124">
        <f>U58</f>
        <v>0</v>
      </c>
      <c r="V59" s="48"/>
      <c r="W59" s="53"/>
      <c r="X59" s="48"/>
      <c r="Y59" s="52"/>
      <c r="Z59" s="53"/>
      <c r="AA59" s="124">
        <f>AA58</f>
        <v>0</v>
      </c>
      <c r="AB59" s="48"/>
      <c r="AC59" s="53"/>
      <c r="AD59" s="48"/>
      <c r="AE59" s="52"/>
      <c r="AF59" s="53"/>
      <c r="AG59" s="124">
        <f>AG58</f>
        <v>6</v>
      </c>
      <c r="AH59" s="92">
        <f>AH58</f>
        <v>4</v>
      </c>
    </row>
    <row r="60" spans="1:34" s="34" customFormat="1">
      <c r="AH60" s="85"/>
    </row>
    <row r="61" spans="1:34" s="34" customFormat="1">
      <c r="AH61" s="85"/>
    </row>
    <row r="62" spans="1:34" s="34" customFormat="1">
      <c r="AH62" s="85"/>
    </row>
    <row r="63" spans="1:34" s="34" customFormat="1">
      <c r="AH63" s="85"/>
    </row>
    <row r="64" spans="1:34" s="34" customFormat="1">
      <c r="AH64" s="85"/>
    </row>
    <row r="65" spans="1:34" s="34" customFormat="1">
      <c r="A65" s="34" t="s">
        <v>142</v>
      </c>
      <c r="B65" s="34" t="s">
        <v>143</v>
      </c>
      <c r="C65" s="34" t="s">
        <v>151</v>
      </c>
      <c r="E65" s="34" t="s">
        <v>144</v>
      </c>
      <c r="G65" s="34" t="s">
        <v>146</v>
      </c>
      <c r="AH65" s="85"/>
    </row>
    <row r="66" spans="1:34" s="34" customFormat="1">
      <c r="B66" s="34" t="s">
        <v>147</v>
      </c>
      <c r="C66" s="34" t="s">
        <v>152</v>
      </c>
      <c r="E66" s="34" t="s">
        <v>148</v>
      </c>
      <c r="G66" s="34" t="s">
        <v>150</v>
      </c>
      <c r="AH66" s="85"/>
    </row>
    <row r="67" spans="1:34" s="34" customFormat="1">
      <c r="E67" s="34" t="s">
        <v>145</v>
      </c>
      <c r="AH67" s="85"/>
    </row>
    <row r="68" spans="1:34" s="34" customFormat="1">
      <c r="E68" s="34" t="s">
        <v>149</v>
      </c>
      <c r="AH68" s="85"/>
    </row>
    <row r="69" spans="1:34" s="34" customFormat="1">
      <c r="AH69" s="85"/>
    </row>
    <row r="70" spans="1:34" s="34" customFormat="1">
      <c r="AH70" s="85"/>
    </row>
    <row r="71" spans="1:34" s="34" customFormat="1">
      <c r="AH71" s="85"/>
    </row>
  </sheetData>
  <mergeCells count="131">
    <mergeCell ref="E53:F53"/>
    <mergeCell ref="AB53:AC53"/>
    <mergeCell ref="B54:D54"/>
    <mergeCell ref="AB54:AC54"/>
    <mergeCell ref="B55:D55"/>
    <mergeCell ref="AB55:AC55"/>
    <mergeCell ref="B57:D57"/>
    <mergeCell ref="E57:F57"/>
    <mergeCell ref="B58:D58"/>
    <mergeCell ref="R51:T51"/>
    <mergeCell ref="U51:U52"/>
    <mergeCell ref="V51:W52"/>
    <mergeCell ref="X51:Z51"/>
    <mergeCell ref="AA51:AA52"/>
    <mergeCell ref="AB51:AC52"/>
    <mergeCell ref="AD51:AF51"/>
    <mergeCell ref="AG51:AG52"/>
    <mergeCell ref="AH51:AH52"/>
    <mergeCell ref="I48:K48"/>
    <mergeCell ref="I49:K49"/>
    <mergeCell ref="A51:A52"/>
    <mergeCell ref="B51:D52"/>
    <mergeCell ref="E51:E52"/>
    <mergeCell ref="F51:F52"/>
    <mergeCell ref="G51:M51"/>
    <mergeCell ref="N51:O51"/>
    <mergeCell ref="P51:Q52"/>
    <mergeCell ref="I52:K52"/>
    <mergeCell ref="AH40:AH41"/>
    <mergeCell ref="I41:K41"/>
    <mergeCell ref="I42:K42"/>
    <mergeCell ref="R42:T42"/>
    <mergeCell ref="I43:K43"/>
    <mergeCell ref="R43:T43"/>
    <mergeCell ref="I44:K44"/>
    <mergeCell ref="R44:T44"/>
    <mergeCell ref="A46:A47"/>
    <mergeCell ref="B46:D47"/>
    <mergeCell ref="E46:F47"/>
    <mergeCell ref="G46:M46"/>
    <mergeCell ref="N46:O46"/>
    <mergeCell ref="P46:Q47"/>
    <mergeCell ref="R46:T46"/>
    <mergeCell ref="U46:U47"/>
    <mergeCell ref="V46:W47"/>
    <mergeCell ref="X46:Z46"/>
    <mergeCell ref="AA46:AA47"/>
    <mergeCell ref="AB46:AC47"/>
    <mergeCell ref="AD46:AF46"/>
    <mergeCell ref="AG46:AG47"/>
    <mergeCell ref="AH46:AH47"/>
    <mergeCell ref="I47:K47"/>
    <mergeCell ref="P40:Q41"/>
    <mergeCell ref="R40:T40"/>
    <mergeCell ref="U40:U41"/>
    <mergeCell ref="V40:W41"/>
    <mergeCell ref="X40:Z40"/>
    <mergeCell ref="AA40:AA41"/>
    <mergeCell ref="AB40:AC41"/>
    <mergeCell ref="AD40:AF40"/>
    <mergeCell ref="AG40:AG41"/>
    <mergeCell ref="B36:D36"/>
    <mergeCell ref="B37:D37"/>
    <mergeCell ref="B38:D38"/>
    <mergeCell ref="B39:D39"/>
    <mergeCell ref="A40:A41"/>
    <mergeCell ref="B40:D41"/>
    <mergeCell ref="E40:F41"/>
    <mergeCell ref="G40:M40"/>
    <mergeCell ref="N40:O40"/>
    <mergeCell ref="A30:A31"/>
    <mergeCell ref="B30:D30"/>
    <mergeCell ref="B31:D31"/>
    <mergeCell ref="A32:A33"/>
    <mergeCell ref="B32:D32"/>
    <mergeCell ref="B33:D33"/>
    <mergeCell ref="B34:D34"/>
    <mergeCell ref="E34:AG34"/>
    <mergeCell ref="B35:D35"/>
    <mergeCell ref="B22:D22"/>
    <mergeCell ref="B23:D23"/>
    <mergeCell ref="B24:D24"/>
    <mergeCell ref="B25:D25"/>
    <mergeCell ref="A26:A27"/>
    <mergeCell ref="B26:D26"/>
    <mergeCell ref="B27:D27"/>
    <mergeCell ref="A28:A29"/>
    <mergeCell ref="B28:D28"/>
    <mergeCell ref="B29:D29"/>
    <mergeCell ref="B14:D14"/>
    <mergeCell ref="B15:D15"/>
    <mergeCell ref="B16:D16"/>
    <mergeCell ref="E16:AH17"/>
    <mergeCell ref="B17:D17"/>
    <mergeCell ref="B18:D18"/>
    <mergeCell ref="B19:D19"/>
    <mergeCell ref="B20:D20"/>
    <mergeCell ref="B21:D21"/>
    <mergeCell ref="AB7:AF7"/>
    <mergeCell ref="AG7:AG8"/>
    <mergeCell ref="T8:T9"/>
    <mergeCell ref="Z8:Z9"/>
    <mergeCell ref="AF8:AF9"/>
    <mergeCell ref="B9:D9"/>
    <mergeCell ref="B10:D10"/>
    <mergeCell ref="B13:D13"/>
    <mergeCell ref="E13:AH13"/>
    <mergeCell ref="A3:AH3"/>
    <mergeCell ref="A5:A8"/>
    <mergeCell ref="B5:D8"/>
    <mergeCell ref="E5:F6"/>
    <mergeCell ref="N5:O5"/>
    <mergeCell ref="P5:AG5"/>
    <mergeCell ref="AH5:AH8"/>
    <mergeCell ref="G6:G8"/>
    <mergeCell ref="H6:M6"/>
    <mergeCell ref="N6:N8"/>
    <mergeCell ref="O6:O8"/>
    <mergeCell ref="P6:U6"/>
    <mergeCell ref="V6:AA6"/>
    <mergeCell ref="AB6:AG6"/>
    <mergeCell ref="E7:E8"/>
    <mergeCell ref="F7:F8"/>
    <mergeCell ref="H7:H8"/>
    <mergeCell ref="I7:K7"/>
    <mergeCell ref="L7:L8"/>
    <mergeCell ref="M7:M8"/>
    <mergeCell ref="P7:T7"/>
    <mergeCell ref="U7:U8"/>
    <mergeCell ref="V7:Z7"/>
    <mergeCell ref="AA7:AA8"/>
  </mergeCells>
  <printOptions horizontalCentered="1" gridLines="1"/>
  <pageMargins left="0.118055555555556" right="0.118055555555556" top="0.15763888888888899" bottom="0.15763888888888899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5"/>
  <sheetViews>
    <sheetView zoomScaleNormal="100" zoomScalePageLayoutView="90" workbookViewId="0">
      <selection activeCell="Q21" sqref="Q21"/>
    </sheetView>
  </sheetViews>
  <sheetFormatPr defaultRowHeight="12.75"/>
  <cols>
    <col min="1" max="1" width="9.28515625" customWidth="1"/>
    <col min="2" max="3" width="9" customWidth="1"/>
    <col min="4" max="4" width="15" customWidth="1"/>
    <col min="5" max="10" width="5.7109375" customWidth="1"/>
    <col min="11" max="18" width="7.28515625" customWidth="1"/>
    <col min="19" max="19" width="6.28515625" customWidth="1"/>
    <col min="20" max="22" width="5.85546875" customWidth="1"/>
    <col min="23" max="1025" width="9" customWidth="1"/>
  </cols>
  <sheetData>
    <row r="1" spans="1:22">
      <c r="A1" s="182" t="s">
        <v>191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60"/>
    </row>
    <row r="2" spans="1:22">
      <c r="A2" s="183" t="s">
        <v>192</v>
      </c>
      <c r="B2" s="183"/>
      <c r="C2" s="183"/>
      <c r="D2" s="183"/>
      <c r="E2" s="113" t="s">
        <v>193</v>
      </c>
      <c r="F2" s="113" t="s">
        <v>194</v>
      </c>
      <c r="G2" s="113" t="s">
        <v>195</v>
      </c>
      <c r="H2" s="113" t="s">
        <v>196</v>
      </c>
      <c r="I2" s="113" t="s">
        <v>197</v>
      </c>
      <c r="J2" s="113" t="s">
        <v>198</v>
      </c>
      <c r="K2" s="114" t="s">
        <v>199</v>
      </c>
      <c r="L2" s="114" t="s">
        <v>200</v>
      </c>
      <c r="M2" s="114" t="s">
        <v>201</v>
      </c>
      <c r="N2" s="114" t="s">
        <v>202</v>
      </c>
      <c r="O2" s="114" t="s">
        <v>203</v>
      </c>
      <c r="P2" s="114" t="s">
        <v>204</v>
      </c>
      <c r="Q2" s="114" t="s">
        <v>205</v>
      </c>
      <c r="R2" s="114" t="s">
        <v>206</v>
      </c>
      <c r="S2" s="115" t="s">
        <v>207</v>
      </c>
      <c r="T2" s="115" t="s">
        <v>208</v>
      </c>
      <c r="U2" s="115" t="s">
        <v>209</v>
      </c>
      <c r="V2" s="116" t="s">
        <v>210</v>
      </c>
    </row>
    <row r="3" spans="1:22" ht="12.75" customHeight="1">
      <c r="A3" s="184" t="s">
        <v>211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ht="12.75" customHeight="1">
      <c r="A4" s="184" t="s">
        <v>181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2" ht="15" customHeight="1">
      <c r="A5" s="117" t="s">
        <v>66</v>
      </c>
      <c r="B5" s="8" t="s">
        <v>67</v>
      </c>
      <c r="C5" s="8"/>
      <c r="D5" s="8"/>
      <c r="E5" s="125"/>
      <c r="F5" s="125"/>
      <c r="G5" s="125" t="s">
        <v>212</v>
      </c>
      <c r="H5" s="125" t="s">
        <v>212</v>
      </c>
      <c r="I5" s="125"/>
      <c r="J5" s="125"/>
      <c r="K5" s="119"/>
      <c r="L5" s="119"/>
      <c r="M5" s="119"/>
      <c r="N5" s="119"/>
      <c r="O5" s="119"/>
      <c r="P5" s="119"/>
      <c r="Q5" s="119"/>
      <c r="R5" s="119"/>
      <c r="S5" s="120"/>
      <c r="T5" s="120"/>
      <c r="U5" s="120" t="s">
        <v>212</v>
      </c>
      <c r="V5" s="121"/>
    </row>
    <row r="6" spans="1:22" ht="15" customHeight="1">
      <c r="A6" s="117" t="s">
        <v>68</v>
      </c>
      <c r="B6" s="8" t="s">
        <v>69</v>
      </c>
      <c r="C6" s="8"/>
      <c r="D6" s="8"/>
      <c r="E6" s="125"/>
      <c r="F6" s="125" t="s">
        <v>212</v>
      </c>
      <c r="G6" s="125"/>
      <c r="H6" s="125"/>
      <c r="I6" s="125"/>
      <c r="J6" s="125"/>
      <c r="K6" s="119"/>
      <c r="L6" s="119"/>
      <c r="M6" s="119" t="s">
        <v>212</v>
      </c>
      <c r="N6" s="119"/>
      <c r="O6" s="119"/>
      <c r="P6" s="119"/>
      <c r="Q6" s="119"/>
      <c r="R6" s="119"/>
      <c r="S6" s="120" t="s">
        <v>212</v>
      </c>
      <c r="T6" s="120"/>
      <c r="U6" s="120"/>
      <c r="V6" s="121"/>
    </row>
    <row r="7" spans="1:22" ht="12.75" customHeight="1">
      <c r="A7" s="185" t="s">
        <v>71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22"/>
    </row>
    <row r="8" spans="1:22" ht="24" customHeight="1">
      <c r="A8" s="123" t="s">
        <v>74</v>
      </c>
      <c r="B8" s="1" t="s">
        <v>16</v>
      </c>
      <c r="C8" s="1"/>
      <c r="D8" s="1"/>
      <c r="E8" s="120"/>
      <c r="F8" s="120" t="s">
        <v>212</v>
      </c>
      <c r="G8" s="120"/>
      <c r="H8" s="120"/>
      <c r="I8" s="120"/>
      <c r="J8" s="120"/>
      <c r="K8" s="119" t="s">
        <v>212</v>
      </c>
      <c r="L8" s="119"/>
      <c r="M8" s="119"/>
      <c r="N8" s="119"/>
      <c r="O8" s="119"/>
      <c r="P8" s="119" t="s">
        <v>212</v>
      </c>
      <c r="Q8" s="119"/>
      <c r="R8" s="119"/>
      <c r="S8" s="120" t="s">
        <v>212</v>
      </c>
      <c r="T8" s="120"/>
      <c r="U8" s="120"/>
      <c r="V8" s="121" t="s">
        <v>212</v>
      </c>
    </row>
    <row r="9" spans="1:22" ht="15" customHeight="1">
      <c r="A9" s="124"/>
      <c r="B9" s="167" t="s">
        <v>213</v>
      </c>
      <c r="C9" s="167"/>
      <c r="D9" s="167"/>
      <c r="E9" s="125"/>
      <c r="F9" s="125"/>
      <c r="G9" s="125"/>
      <c r="H9" s="125"/>
      <c r="I9" s="125"/>
      <c r="J9" s="125"/>
      <c r="K9" s="119"/>
      <c r="L9" s="119"/>
      <c r="M9" s="119"/>
      <c r="N9" s="119"/>
      <c r="O9" s="119"/>
      <c r="P9" s="119"/>
      <c r="Q9" s="119"/>
      <c r="R9" s="119"/>
      <c r="S9" s="120"/>
      <c r="T9" s="120"/>
      <c r="U9" s="120"/>
      <c r="V9" s="121"/>
    </row>
    <row r="10" spans="1:22" ht="15" customHeight="1">
      <c r="A10" s="126" t="s">
        <v>214</v>
      </c>
      <c r="B10" s="166" t="s">
        <v>76</v>
      </c>
      <c r="C10" s="166"/>
      <c r="D10" s="166"/>
      <c r="E10" s="125"/>
      <c r="F10" s="125" t="s">
        <v>212</v>
      </c>
      <c r="G10" s="125"/>
      <c r="H10" s="125"/>
      <c r="I10" s="125"/>
      <c r="J10" s="125"/>
      <c r="K10" s="119" t="s">
        <v>212</v>
      </c>
      <c r="L10" s="119"/>
      <c r="M10" s="119"/>
      <c r="N10" s="119" t="s">
        <v>212</v>
      </c>
      <c r="O10" s="119"/>
      <c r="P10" s="119"/>
      <c r="Q10" s="119"/>
      <c r="R10" s="119"/>
      <c r="S10" s="120"/>
      <c r="T10" s="120" t="s">
        <v>212</v>
      </c>
      <c r="U10" s="120"/>
      <c r="V10" s="121"/>
    </row>
    <row r="11" spans="1:22" ht="25.5" customHeight="1">
      <c r="A11" s="126" t="s">
        <v>215</v>
      </c>
      <c r="B11" s="166" t="s">
        <v>78</v>
      </c>
      <c r="C11" s="166"/>
      <c r="D11" s="166"/>
      <c r="E11" s="125"/>
      <c r="F11" s="125"/>
      <c r="G11" s="125" t="s">
        <v>212</v>
      </c>
      <c r="H11" s="125"/>
      <c r="I11" s="125"/>
      <c r="J11" s="125"/>
      <c r="K11" s="119" t="s">
        <v>212</v>
      </c>
      <c r="L11" s="119"/>
      <c r="M11" s="119"/>
      <c r="N11" s="119"/>
      <c r="O11" s="119"/>
      <c r="P11" s="119" t="s">
        <v>212</v>
      </c>
      <c r="Q11" s="119"/>
      <c r="R11" s="119"/>
      <c r="S11" s="120"/>
      <c r="T11" s="120" t="s">
        <v>212</v>
      </c>
      <c r="U11" s="120"/>
      <c r="V11" s="120" t="s">
        <v>212</v>
      </c>
    </row>
    <row r="12" spans="1:22" ht="15" customHeight="1">
      <c r="A12" s="126" t="s">
        <v>216</v>
      </c>
      <c r="B12" s="166" t="s">
        <v>80</v>
      </c>
      <c r="C12" s="166"/>
      <c r="D12" s="166"/>
      <c r="E12" s="125"/>
      <c r="F12" s="125"/>
      <c r="G12" s="125"/>
      <c r="H12" s="125"/>
      <c r="I12" s="125" t="s">
        <v>212</v>
      </c>
      <c r="J12" s="125"/>
      <c r="K12" s="119"/>
      <c r="L12" s="119"/>
      <c r="M12" s="119"/>
      <c r="N12" s="119"/>
      <c r="O12" s="119" t="s">
        <v>212</v>
      </c>
      <c r="P12" s="119"/>
      <c r="Q12" s="119"/>
      <c r="R12" s="119" t="s">
        <v>212</v>
      </c>
      <c r="S12" s="120" t="s">
        <v>212</v>
      </c>
      <c r="T12" s="120"/>
      <c r="U12" s="120"/>
      <c r="V12" s="121"/>
    </row>
    <row r="13" spans="1:22" ht="23.25" customHeight="1">
      <c r="A13" s="126" t="s">
        <v>217</v>
      </c>
      <c r="B13" s="166" t="s">
        <v>82</v>
      </c>
      <c r="C13" s="166"/>
      <c r="D13" s="166"/>
      <c r="E13" s="125"/>
      <c r="F13" s="125"/>
      <c r="G13" s="125" t="s">
        <v>212</v>
      </c>
      <c r="H13" s="125"/>
      <c r="I13" s="125"/>
      <c r="J13" s="125" t="s">
        <v>212</v>
      </c>
      <c r="K13" s="119"/>
      <c r="L13" s="119" t="s">
        <v>212</v>
      </c>
      <c r="M13" s="119"/>
      <c r="N13" s="119"/>
      <c r="O13" s="119"/>
      <c r="P13" s="119"/>
      <c r="Q13" s="119"/>
      <c r="R13" s="119"/>
      <c r="S13" s="120"/>
      <c r="T13" s="120"/>
      <c r="U13" s="120" t="s">
        <v>212</v>
      </c>
      <c r="V13" s="121"/>
    </row>
    <row r="14" spans="1:22" ht="35.25" customHeight="1">
      <c r="A14" s="127" t="s">
        <v>218</v>
      </c>
      <c r="B14" s="1" t="s">
        <v>84</v>
      </c>
      <c r="C14" s="1"/>
      <c r="D14" s="1"/>
      <c r="E14" s="128" t="s">
        <v>212</v>
      </c>
      <c r="F14" s="128"/>
      <c r="G14" s="128" t="s">
        <v>212</v>
      </c>
      <c r="H14" s="128"/>
      <c r="I14" s="128"/>
      <c r="J14" s="128"/>
      <c r="K14" s="129"/>
      <c r="L14" s="129" t="s">
        <v>212</v>
      </c>
      <c r="M14" s="129"/>
      <c r="N14" s="129"/>
      <c r="O14" s="129"/>
      <c r="P14" s="129"/>
      <c r="Q14" s="129"/>
      <c r="R14" s="129"/>
      <c r="S14" s="120"/>
      <c r="T14" s="120"/>
      <c r="U14" s="120"/>
      <c r="V14" s="120" t="s">
        <v>212</v>
      </c>
    </row>
    <row r="15" spans="1:22" ht="24" customHeight="1">
      <c r="A15" s="127" t="s">
        <v>219</v>
      </c>
      <c r="B15" s="156" t="s">
        <v>86</v>
      </c>
      <c r="C15" s="156"/>
      <c r="D15" s="156"/>
      <c r="E15" s="120"/>
      <c r="F15" s="120"/>
      <c r="G15" s="120"/>
      <c r="H15" s="120"/>
      <c r="I15" s="120"/>
      <c r="J15" s="120" t="s">
        <v>212</v>
      </c>
      <c r="K15" s="119"/>
      <c r="L15" s="119"/>
      <c r="M15" s="119" t="s">
        <v>212</v>
      </c>
      <c r="N15" s="119"/>
      <c r="O15" s="119"/>
      <c r="P15" s="119" t="s">
        <v>212</v>
      </c>
      <c r="Q15" s="119"/>
      <c r="R15" s="119"/>
      <c r="S15" s="120"/>
      <c r="T15" s="120" t="s">
        <v>212</v>
      </c>
      <c r="U15" s="120" t="s">
        <v>212</v>
      </c>
      <c r="V15" s="121"/>
    </row>
    <row r="16" spans="1:22" ht="15" customHeight="1">
      <c r="A16" s="44"/>
      <c r="B16" s="169" t="s">
        <v>102</v>
      </c>
      <c r="C16" s="169"/>
      <c r="D16" s="169"/>
      <c r="E16" s="125"/>
      <c r="F16" s="125"/>
      <c r="G16" s="125"/>
      <c r="H16" s="125"/>
      <c r="I16" s="125"/>
      <c r="J16" s="125"/>
      <c r="K16" s="119"/>
      <c r="L16" s="119"/>
      <c r="M16" s="119"/>
      <c r="N16" s="119"/>
      <c r="O16" s="119"/>
      <c r="P16" s="119"/>
      <c r="Q16" s="119"/>
      <c r="R16" s="119"/>
      <c r="S16" s="125"/>
      <c r="T16" s="125"/>
      <c r="U16" s="125"/>
      <c r="V16" s="130"/>
    </row>
    <row r="17" spans="1:22" ht="22.5" customHeight="1">
      <c r="A17" s="186" t="s">
        <v>220</v>
      </c>
      <c r="B17" s="1" t="s">
        <v>104</v>
      </c>
      <c r="C17" s="1"/>
      <c r="D17" s="1"/>
      <c r="E17" s="120"/>
      <c r="F17" s="120"/>
      <c r="G17" s="120"/>
      <c r="H17" s="120"/>
      <c r="I17" s="120"/>
      <c r="J17" s="120"/>
      <c r="K17" s="119"/>
      <c r="L17" s="119"/>
      <c r="M17" s="119"/>
      <c r="N17" s="119"/>
      <c r="O17" s="119"/>
      <c r="P17" s="119"/>
      <c r="Q17" s="119"/>
      <c r="R17" s="119"/>
      <c r="S17" s="120"/>
      <c r="T17" s="120"/>
      <c r="U17" s="120"/>
      <c r="V17" s="121"/>
    </row>
    <row r="18" spans="1:22" ht="22.5" customHeight="1">
      <c r="A18" s="186"/>
      <c r="B18" s="1" t="s">
        <v>106</v>
      </c>
      <c r="C18" s="1"/>
      <c r="D18" s="1"/>
      <c r="E18" s="120"/>
      <c r="F18" s="120"/>
      <c r="G18" s="120"/>
      <c r="H18" s="120"/>
      <c r="I18" s="120"/>
      <c r="J18" s="120"/>
      <c r="K18" s="119"/>
      <c r="L18" s="119"/>
      <c r="M18" s="119"/>
      <c r="N18" s="119"/>
      <c r="O18" s="119"/>
      <c r="P18" s="119"/>
      <c r="Q18" s="119"/>
      <c r="R18" s="119"/>
      <c r="S18" s="120"/>
      <c r="T18" s="120"/>
      <c r="U18" s="120"/>
      <c r="V18" s="121"/>
    </row>
    <row r="19" spans="1:22" ht="24.75" customHeight="1">
      <c r="A19" s="158" t="s">
        <v>221</v>
      </c>
      <c r="B19" s="187" t="s">
        <v>96</v>
      </c>
      <c r="C19" s="187"/>
      <c r="D19" s="187"/>
      <c r="E19" s="125"/>
      <c r="F19" s="125"/>
      <c r="G19" s="125" t="s">
        <v>212</v>
      </c>
      <c r="H19" s="125"/>
      <c r="I19" s="125"/>
      <c r="J19" s="125"/>
      <c r="K19" s="119"/>
      <c r="L19" s="119"/>
      <c r="M19" s="119" t="s">
        <v>212</v>
      </c>
      <c r="N19" s="119"/>
      <c r="O19" s="119"/>
      <c r="P19" s="119"/>
      <c r="Q19" s="119"/>
      <c r="R19" s="119"/>
      <c r="S19" s="120" t="s">
        <v>212</v>
      </c>
      <c r="T19" s="120"/>
      <c r="U19" s="120"/>
      <c r="V19" s="121"/>
    </row>
    <row r="20" spans="1:22" ht="12.75" customHeight="1">
      <c r="A20" s="158"/>
      <c r="B20" s="187" t="s">
        <v>97</v>
      </c>
      <c r="C20" s="187"/>
      <c r="D20" s="187"/>
      <c r="E20" s="125"/>
      <c r="F20" s="125"/>
      <c r="G20" s="125" t="s">
        <v>212</v>
      </c>
      <c r="H20" s="125"/>
      <c r="I20" s="125"/>
      <c r="J20" s="125"/>
      <c r="K20" s="119"/>
      <c r="L20" s="119"/>
      <c r="M20" s="119" t="s">
        <v>212</v>
      </c>
      <c r="N20" s="119"/>
      <c r="O20" s="119"/>
      <c r="P20" s="119"/>
      <c r="Q20" s="119"/>
      <c r="R20" s="119"/>
      <c r="S20" s="120" t="s">
        <v>212</v>
      </c>
      <c r="T20" s="120"/>
      <c r="U20" s="120"/>
      <c r="V20" s="121"/>
    </row>
    <row r="21" spans="1:22" s="131" customFormat="1" ht="14.25" customHeight="1">
      <c r="A21" s="158" t="s">
        <v>222</v>
      </c>
      <c r="B21" s="3" t="s">
        <v>93</v>
      </c>
      <c r="C21" s="3"/>
      <c r="D21" s="3"/>
      <c r="E21" s="125"/>
      <c r="F21" s="125"/>
      <c r="G21" s="125"/>
      <c r="H21" s="125"/>
      <c r="I21" s="125"/>
      <c r="J21" s="125"/>
      <c r="K21" s="119" t="s">
        <v>212</v>
      </c>
      <c r="L21" s="119"/>
      <c r="M21" s="119"/>
      <c r="N21" s="119" t="s">
        <v>212</v>
      </c>
      <c r="O21" s="119"/>
      <c r="P21" s="119"/>
      <c r="Q21" s="119"/>
      <c r="R21" s="119"/>
      <c r="S21" s="125"/>
      <c r="T21" s="125"/>
      <c r="U21" s="132"/>
      <c r="V21" s="133"/>
    </row>
    <row r="22" spans="1:22" s="131" customFormat="1" ht="23.25" customHeight="1">
      <c r="A22" s="158"/>
      <c r="B22" s="3" t="s">
        <v>94</v>
      </c>
      <c r="C22" s="3"/>
      <c r="D22" s="3"/>
      <c r="E22" s="125"/>
      <c r="F22" s="125"/>
      <c r="G22" s="125"/>
      <c r="H22" s="125"/>
      <c r="I22" s="125"/>
      <c r="J22" s="125"/>
      <c r="K22" s="119" t="s">
        <v>212</v>
      </c>
      <c r="L22" s="119"/>
      <c r="M22" s="119"/>
      <c r="N22" s="119" t="s">
        <v>212</v>
      </c>
      <c r="O22" s="119"/>
      <c r="P22" s="119"/>
      <c r="Q22" s="119"/>
      <c r="R22" s="119"/>
      <c r="S22" s="125"/>
      <c r="T22" s="125"/>
      <c r="U22" s="132"/>
      <c r="V22" s="133"/>
    </row>
    <row r="23" spans="1:22" s="131" customFormat="1" ht="23.25" customHeight="1">
      <c r="A23" s="158" t="s">
        <v>223</v>
      </c>
      <c r="B23" s="3" t="s">
        <v>90</v>
      </c>
      <c r="C23" s="3"/>
      <c r="D23" s="3"/>
      <c r="E23" s="134" t="s">
        <v>212</v>
      </c>
      <c r="F23" s="134"/>
      <c r="G23" s="134"/>
      <c r="H23" s="134"/>
      <c r="I23" s="134"/>
      <c r="J23" s="134"/>
      <c r="K23" s="135"/>
      <c r="L23" s="135"/>
      <c r="M23" s="135"/>
      <c r="N23" s="135"/>
      <c r="O23" s="135" t="s">
        <v>212</v>
      </c>
      <c r="P23" s="135"/>
      <c r="Q23" s="135"/>
      <c r="R23" s="135"/>
      <c r="S23" s="136" t="s">
        <v>212</v>
      </c>
      <c r="T23" s="136"/>
      <c r="U23" s="136"/>
      <c r="V23" s="137"/>
    </row>
    <row r="24" spans="1:22" s="131" customFormat="1" ht="23.25" customHeight="1">
      <c r="A24" s="158"/>
      <c r="B24" s="3" t="s">
        <v>91</v>
      </c>
      <c r="C24" s="3"/>
      <c r="D24" s="3"/>
      <c r="E24" s="134" t="s">
        <v>212</v>
      </c>
      <c r="F24" s="134"/>
      <c r="G24" s="134"/>
      <c r="H24" s="134"/>
      <c r="I24" s="134"/>
      <c r="J24" s="134"/>
      <c r="K24" s="135"/>
      <c r="L24" s="135"/>
      <c r="M24" s="135"/>
      <c r="N24" s="135"/>
      <c r="O24" s="135" t="s">
        <v>212</v>
      </c>
      <c r="P24" s="135"/>
      <c r="Q24" s="135"/>
      <c r="R24" s="135"/>
      <c r="S24" s="136" t="s">
        <v>212</v>
      </c>
      <c r="T24" s="136"/>
      <c r="U24" s="136"/>
      <c r="V24" s="137"/>
    </row>
    <row r="25" spans="1:22" s="131" customFormat="1" ht="22.5" customHeight="1">
      <c r="A25" s="158" t="s">
        <v>224</v>
      </c>
      <c r="B25" s="3" t="s">
        <v>99</v>
      </c>
      <c r="C25" s="3"/>
      <c r="D25" s="3"/>
      <c r="E25" s="125"/>
      <c r="F25" s="125"/>
      <c r="G25" s="125"/>
      <c r="H25" s="125"/>
      <c r="I25" s="125"/>
      <c r="J25" s="125"/>
      <c r="K25" s="119"/>
      <c r="L25" s="119"/>
      <c r="M25" s="119"/>
      <c r="N25" s="119"/>
      <c r="O25" s="119"/>
      <c r="P25" s="119"/>
      <c r="Q25" s="119" t="s">
        <v>212</v>
      </c>
      <c r="R25" s="119"/>
      <c r="S25" s="120"/>
      <c r="T25" s="120"/>
      <c r="U25" s="120" t="s">
        <v>212</v>
      </c>
      <c r="V25" s="121" t="s">
        <v>212</v>
      </c>
    </row>
    <row r="26" spans="1:22" s="131" customFormat="1" ht="24" customHeight="1">
      <c r="A26" s="158"/>
      <c r="B26" s="3" t="s">
        <v>100</v>
      </c>
      <c r="C26" s="3"/>
      <c r="D26" s="3"/>
      <c r="E26" s="125"/>
      <c r="F26" s="125"/>
      <c r="G26" s="125"/>
      <c r="H26" s="125"/>
      <c r="I26" s="125"/>
      <c r="J26" s="125"/>
      <c r="K26" s="119"/>
      <c r="L26" s="119"/>
      <c r="M26" s="119"/>
      <c r="N26" s="119"/>
      <c r="O26" s="119"/>
      <c r="P26" s="119"/>
      <c r="Q26" s="119" t="s">
        <v>212</v>
      </c>
      <c r="R26" s="119"/>
      <c r="S26" s="120"/>
      <c r="T26" s="120"/>
      <c r="U26" s="120" t="s">
        <v>212</v>
      </c>
      <c r="V26" s="121" t="s">
        <v>212</v>
      </c>
    </row>
    <row r="27" spans="1:22" s="131" customFormat="1" ht="31.5" customHeight="1">
      <c r="A27" s="158" t="s">
        <v>225</v>
      </c>
      <c r="B27" s="3" t="s">
        <v>108</v>
      </c>
      <c r="C27" s="3"/>
      <c r="D27" s="3"/>
      <c r="E27" s="125"/>
      <c r="F27" s="125"/>
      <c r="G27" s="125"/>
      <c r="H27" s="125"/>
      <c r="I27" s="125"/>
      <c r="J27" s="125"/>
      <c r="K27" s="119"/>
      <c r="L27" s="119"/>
      <c r="M27" s="119"/>
      <c r="N27" s="119"/>
      <c r="O27" s="119"/>
      <c r="P27" s="119"/>
      <c r="Q27" s="119"/>
      <c r="R27" s="119" t="s">
        <v>212</v>
      </c>
      <c r="S27" s="120"/>
      <c r="T27" s="120" t="s">
        <v>212</v>
      </c>
      <c r="U27" s="120" t="s">
        <v>212</v>
      </c>
      <c r="V27" s="121"/>
    </row>
    <row r="28" spans="1:22" s="131" customFormat="1" ht="21" customHeight="1">
      <c r="A28" s="158"/>
      <c r="B28" s="3" t="s">
        <v>187</v>
      </c>
      <c r="C28" s="3"/>
      <c r="D28" s="3"/>
      <c r="E28" s="125"/>
      <c r="F28" s="125"/>
      <c r="G28" s="125"/>
      <c r="H28" s="125"/>
      <c r="I28" s="125"/>
      <c r="J28" s="125"/>
      <c r="K28" s="119"/>
      <c r="L28" s="119"/>
      <c r="M28" s="119"/>
      <c r="N28" s="119"/>
      <c r="O28" s="119"/>
      <c r="P28" s="119"/>
      <c r="Q28" s="119"/>
      <c r="R28" s="119" t="s">
        <v>212</v>
      </c>
      <c r="S28" s="120"/>
      <c r="T28" s="120" t="s">
        <v>212</v>
      </c>
      <c r="U28" s="120" t="s">
        <v>212</v>
      </c>
      <c r="V28" s="121"/>
    </row>
    <row r="29" spans="1:22">
      <c r="A29" s="185" t="s">
        <v>120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2" ht="15">
      <c r="A30" s="117" t="s">
        <v>121</v>
      </c>
      <c r="B30" s="7" t="s">
        <v>122</v>
      </c>
      <c r="C30" s="7"/>
      <c r="D30" s="7"/>
      <c r="E30" s="125"/>
      <c r="F30" s="125"/>
      <c r="G30" s="125"/>
      <c r="H30" s="125"/>
      <c r="I30" s="125"/>
      <c r="J30" s="125"/>
      <c r="K30" s="119"/>
      <c r="L30" s="119" t="s">
        <v>212</v>
      </c>
      <c r="M30" s="119" t="s">
        <v>212</v>
      </c>
      <c r="N30" s="119"/>
      <c r="O30" s="119"/>
      <c r="P30" s="119"/>
      <c r="Q30" s="119" t="s">
        <v>212</v>
      </c>
      <c r="R30" s="119"/>
      <c r="S30" s="120"/>
      <c r="T30" s="120" t="s">
        <v>212</v>
      </c>
      <c r="U30" s="120"/>
      <c r="V30" s="121" t="s">
        <v>212</v>
      </c>
    </row>
    <row r="31" spans="1:22" ht="15">
      <c r="A31" s="117" t="s">
        <v>123</v>
      </c>
      <c r="B31" s="7" t="s">
        <v>124</v>
      </c>
      <c r="C31" s="7"/>
      <c r="D31" s="7"/>
      <c r="E31" s="125"/>
      <c r="F31" s="125"/>
      <c r="G31" s="125"/>
      <c r="H31" s="125"/>
      <c r="I31" s="125"/>
      <c r="J31" s="125"/>
      <c r="K31" s="119"/>
      <c r="L31" s="119"/>
      <c r="M31" s="119"/>
      <c r="N31" s="119" t="s">
        <v>212</v>
      </c>
      <c r="O31" s="119"/>
      <c r="P31" s="119" t="s">
        <v>212</v>
      </c>
      <c r="Q31" s="119"/>
      <c r="R31" s="119" t="s">
        <v>212</v>
      </c>
      <c r="S31" s="120"/>
      <c r="T31" s="120" t="s">
        <v>212</v>
      </c>
      <c r="U31" s="120"/>
      <c r="V31" s="121" t="s">
        <v>212</v>
      </c>
    </row>
    <row r="32" spans="1:22">
      <c r="A32" s="185" t="s">
        <v>126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</row>
    <row r="33" spans="1:22" ht="15" customHeight="1">
      <c r="A33" s="117" t="s">
        <v>127</v>
      </c>
      <c r="B33" s="8" t="s">
        <v>128</v>
      </c>
      <c r="C33" s="8"/>
      <c r="D33" s="8"/>
      <c r="E33" s="125"/>
      <c r="F33" s="125"/>
      <c r="G33" s="125"/>
      <c r="H33" s="125"/>
      <c r="I33" s="125"/>
      <c r="J33" s="125" t="s">
        <v>212</v>
      </c>
      <c r="K33" s="119"/>
      <c r="L33" s="119"/>
      <c r="M33" s="119"/>
      <c r="N33" s="119"/>
      <c r="O33" s="119"/>
      <c r="P33" s="119"/>
      <c r="Q33" s="119" t="s">
        <v>212</v>
      </c>
      <c r="R33" s="119"/>
      <c r="S33" s="120" t="s">
        <v>212</v>
      </c>
      <c r="T33" s="120"/>
      <c r="U33" s="120" t="s">
        <v>212</v>
      </c>
      <c r="V33" s="121" t="s">
        <v>212</v>
      </c>
    </row>
    <row r="34" spans="1:22">
      <c r="A34" s="185" t="s">
        <v>133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</row>
    <row r="35" spans="1:22" ht="15">
      <c r="A35" s="126" t="s">
        <v>136</v>
      </c>
      <c r="B35" s="7" t="s">
        <v>137</v>
      </c>
      <c r="C35" s="7"/>
      <c r="D35" s="7"/>
      <c r="E35" s="125" t="s">
        <v>212</v>
      </c>
      <c r="F35" s="125" t="s">
        <v>212</v>
      </c>
      <c r="G35" s="125" t="s">
        <v>212</v>
      </c>
      <c r="H35" s="125" t="s">
        <v>212</v>
      </c>
      <c r="I35" s="125" t="s">
        <v>212</v>
      </c>
      <c r="J35" s="125" t="s">
        <v>212</v>
      </c>
      <c r="K35" s="119" t="s">
        <v>212</v>
      </c>
      <c r="L35" s="119" t="s">
        <v>212</v>
      </c>
      <c r="M35" s="119" t="s">
        <v>212</v>
      </c>
      <c r="N35" s="119" t="s">
        <v>212</v>
      </c>
      <c r="O35" s="119" t="s">
        <v>212</v>
      </c>
      <c r="P35" s="119" t="s">
        <v>212</v>
      </c>
      <c r="Q35" s="119" t="s">
        <v>212</v>
      </c>
      <c r="R35" s="119" t="s">
        <v>212</v>
      </c>
      <c r="S35" s="120" t="s">
        <v>212</v>
      </c>
      <c r="T35" s="120" t="s">
        <v>212</v>
      </c>
      <c r="U35" s="120" t="s">
        <v>212</v>
      </c>
      <c r="V35" s="120" t="s">
        <v>212</v>
      </c>
    </row>
  </sheetData>
  <mergeCells count="41">
    <mergeCell ref="A34:V34"/>
    <mergeCell ref="B35:D35"/>
    <mergeCell ref="A29:V29"/>
    <mergeCell ref="B30:D30"/>
    <mergeCell ref="B31:D31"/>
    <mergeCell ref="A32:V32"/>
    <mergeCell ref="B33:D33"/>
    <mergeCell ref="A25:A26"/>
    <mergeCell ref="B25:D25"/>
    <mergeCell ref="B26:D26"/>
    <mergeCell ref="A27:A28"/>
    <mergeCell ref="B27:D27"/>
    <mergeCell ref="B28:D28"/>
    <mergeCell ref="A21:A22"/>
    <mergeCell ref="B21:D21"/>
    <mergeCell ref="B22:D22"/>
    <mergeCell ref="A23:A24"/>
    <mergeCell ref="B23:D23"/>
    <mergeCell ref="B24:D24"/>
    <mergeCell ref="B16:D16"/>
    <mergeCell ref="A17:A18"/>
    <mergeCell ref="B17:D17"/>
    <mergeCell ref="B18:D18"/>
    <mergeCell ref="A19:A20"/>
    <mergeCell ref="B19:D19"/>
    <mergeCell ref="B20:D20"/>
    <mergeCell ref="B11:D11"/>
    <mergeCell ref="B12:D12"/>
    <mergeCell ref="B13:D13"/>
    <mergeCell ref="B14:D14"/>
    <mergeCell ref="B15:D15"/>
    <mergeCell ref="B6:D6"/>
    <mergeCell ref="A7:U7"/>
    <mergeCell ref="B8:D8"/>
    <mergeCell ref="B9:D9"/>
    <mergeCell ref="B10:D10"/>
    <mergeCell ref="A1:U1"/>
    <mergeCell ref="A2:D2"/>
    <mergeCell ref="A3:V3"/>
    <mergeCell ref="A4:V4"/>
    <mergeCell ref="B5:D5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W39"/>
  <sheetViews>
    <sheetView view="pageBreakPreview" topLeftCell="B28" zoomScale="130" zoomScaleNormal="100" zoomScalePageLayoutView="130" workbookViewId="0">
      <selection activeCell="B37" sqref="B37"/>
    </sheetView>
  </sheetViews>
  <sheetFormatPr defaultRowHeight="12.75"/>
  <cols>
    <col min="1" max="1" width="6.140625" style="138" customWidth="1"/>
    <col min="2" max="2" width="107.140625" style="138" customWidth="1"/>
    <col min="3" max="3" width="9.140625" style="139" customWidth="1"/>
    <col min="4" max="257" width="9.140625" style="140" customWidth="1"/>
    <col min="258" max="1025" width="9.140625" customWidth="1"/>
  </cols>
  <sheetData>
    <row r="1" spans="1:2" ht="13.5" customHeight="1">
      <c r="A1" s="188" t="s">
        <v>226</v>
      </c>
      <c r="B1" s="188"/>
    </row>
    <row r="2" spans="1:2" ht="39">
      <c r="A2" s="141" t="s">
        <v>193</v>
      </c>
      <c r="B2" s="142" t="s">
        <v>227</v>
      </c>
    </row>
    <row r="3" spans="1:2" ht="26.25">
      <c r="A3" s="143" t="s">
        <v>194</v>
      </c>
      <c r="B3" s="144" t="s">
        <v>228</v>
      </c>
    </row>
    <row r="4" spans="1:2" ht="26.25">
      <c r="A4" s="145" t="s">
        <v>195</v>
      </c>
      <c r="B4" s="146" t="s">
        <v>229</v>
      </c>
    </row>
    <row r="5" spans="1:2" ht="19.5" customHeight="1">
      <c r="A5" s="143" t="s">
        <v>196</v>
      </c>
      <c r="B5" s="144" t="s">
        <v>230</v>
      </c>
    </row>
    <row r="6" spans="1:2" ht="13.5">
      <c r="A6" s="145" t="s">
        <v>197</v>
      </c>
      <c r="B6" s="146" t="s">
        <v>231</v>
      </c>
    </row>
    <row r="7" spans="1:2" ht="13.5">
      <c r="A7" s="147" t="s">
        <v>232</v>
      </c>
      <c r="B7" s="148" t="s">
        <v>233</v>
      </c>
    </row>
    <row r="8" spans="1:2" ht="13.5" customHeight="1">
      <c r="A8" s="189" t="s">
        <v>234</v>
      </c>
      <c r="B8" s="189"/>
    </row>
    <row r="9" spans="1:2" ht="13.5">
      <c r="A9" s="147" t="s">
        <v>199</v>
      </c>
      <c r="B9" s="148" t="s">
        <v>235</v>
      </c>
    </row>
    <row r="10" spans="1:2" ht="26.25">
      <c r="A10" s="147" t="s">
        <v>200</v>
      </c>
      <c r="B10" s="148" t="s">
        <v>236</v>
      </c>
    </row>
    <row r="11" spans="1:2" ht="26.25">
      <c r="A11" s="147" t="s">
        <v>201</v>
      </c>
      <c r="B11" s="148" t="s">
        <v>237</v>
      </c>
    </row>
    <row r="12" spans="1:2" ht="13.5">
      <c r="A12" s="147" t="s">
        <v>202</v>
      </c>
      <c r="B12" s="148" t="s">
        <v>238</v>
      </c>
    </row>
    <row r="13" spans="1:2" ht="12.75" customHeight="1">
      <c r="A13" s="190" t="s">
        <v>203</v>
      </c>
      <c r="B13" s="144" t="s">
        <v>239</v>
      </c>
    </row>
    <row r="14" spans="1:2" ht="13.5">
      <c r="A14" s="190"/>
      <c r="B14" s="148" t="s">
        <v>240</v>
      </c>
    </row>
    <row r="15" spans="1:2" ht="25.5" customHeight="1">
      <c r="A15" s="190" t="s">
        <v>204</v>
      </c>
      <c r="B15" s="144" t="s">
        <v>241</v>
      </c>
    </row>
    <row r="16" spans="1:2" ht="13.5">
      <c r="A16" s="190"/>
      <c r="B16" s="148" t="s">
        <v>242</v>
      </c>
    </row>
    <row r="17" spans="1:2" ht="26.25">
      <c r="A17" s="147" t="s">
        <v>205</v>
      </c>
      <c r="B17" s="148" t="s">
        <v>243</v>
      </c>
    </row>
    <row r="18" spans="1:2" ht="13.5">
      <c r="A18" s="147" t="s">
        <v>206</v>
      </c>
      <c r="B18" s="148" t="s">
        <v>244</v>
      </c>
    </row>
    <row r="19" spans="1:2" ht="13.5" customHeight="1">
      <c r="A19" s="189" t="s">
        <v>245</v>
      </c>
      <c r="B19" s="189"/>
    </row>
    <row r="20" spans="1:2" ht="13.5" customHeight="1">
      <c r="A20" s="191" t="s">
        <v>246</v>
      </c>
      <c r="B20" s="148" t="s">
        <v>247</v>
      </c>
    </row>
    <row r="21" spans="1:2" ht="13.5">
      <c r="A21" s="191"/>
      <c r="B21" s="149" t="s">
        <v>248</v>
      </c>
    </row>
    <row r="22" spans="1:2" ht="26.25" customHeight="1">
      <c r="A22" s="191"/>
      <c r="B22" s="149" t="s">
        <v>249</v>
      </c>
    </row>
    <row r="23" spans="1:2" ht="64.5">
      <c r="A23" s="192"/>
      <c r="B23" s="149" t="s">
        <v>250</v>
      </c>
    </row>
    <row r="24" spans="1:2" ht="77.25">
      <c r="A24" s="192"/>
      <c r="B24" s="149" t="s">
        <v>251</v>
      </c>
    </row>
    <row r="25" spans="1:2" ht="26.25" customHeight="1">
      <c r="A25" s="190" t="s">
        <v>208</v>
      </c>
      <c r="B25" s="148" t="s">
        <v>252</v>
      </c>
    </row>
    <row r="26" spans="1:2" ht="13.5">
      <c r="A26" s="190"/>
      <c r="B26" s="149" t="s">
        <v>248</v>
      </c>
    </row>
    <row r="27" spans="1:2" ht="64.5" customHeight="1">
      <c r="A27" s="190"/>
      <c r="B27" s="149" t="s">
        <v>253</v>
      </c>
    </row>
    <row r="28" spans="1:2" ht="26.25">
      <c r="A28" s="190"/>
      <c r="B28" s="149" t="s">
        <v>254</v>
      </c>
    </row>
    <row r="29" spans="1:2" ht="13.5">
      <c r="A29" s="190"/>
      <c r="B29" s="149" t="s">
        <v>255</v>
      </c>
    </row>
    <row r="30" spans="1:2" ht="13.5" customHeight="1">
      <c r="A30" s="190" t="s">
        <v>209</v>
      </c>
      <c r="B30" s="148" t="s">
        <v>256</v>
      </c>
    </row>
    <row r="31" spans="1:2" ht="13.5">
      <c r="A31" s="190"/>
      <c r="B31" s="149" t="s">
        <v>248</v>
      </c>
    </row>
    <row r="32" spans="1:2" ht="79.5" customHeight="1">
      <c r="A32" s="190"/>
      <c r="B32" s="149" t="s">
        <v>257</v>
      </c>
    </row>
    <row r="33" spans="1:2" ht="64.5">
      <c r="A33" s="190"/>
      <c r="B33" s="149" t="s">
        <v>258</v>
      </c>
    </row>
    <row r="34" spans="1:2" ht="77.25">
      <c r="A34" s="190"/>
      <c r="B34" s="149" t="s">
        <v>259</v>
      </c>
    </row>
    <row r="35" spans="1:2" ht="26.25" customHeight="1">
      <c r="A35" s="190" t="s">
        <v>210</v>
      </c>
      <c r="B35" s="148" t="s">
        <v>260</v>
      </c>
    </row>
    <row r="36" spans="1:2" ht="13.5">
      <c r="A36" s="190"/>
      <c r="B36" s="149" t="s">
        <v>248</v>
      </c>
    </row>
    <row r="37" spans="1:2" ht="39" customHeight="1">
      <c r="A37" s="190"/>
      <c r="B37" s="149" t="s">
        <v>261</v>
      </c>
    </row>
    <row r="38" spans="1:2" ht="51.75">
      <c r="A38" s="190"/>
      <c r="B38" s="149" t="s">
        <v>262</v>
      </c>
    </row>
    <row r="39" spans="1:2" ht="51.75">
      <c r="A39" s="190"/>
      <c r="B39" s="149" t="s">
        <v>263</v>
      </c>
    </row>
  </sheetData>
  <mergeCells count="10">
    <mergeCell ref="A20:A22"/>
    <mergeCell ref="A23:A24"/>
    <mergeCell ref="A25:A29"/>
    <mergeCell ref="A30:A34"/>
    <mergeCell ref="A35:A39"/>
    <mergeCell ref="A1:B1"/>
    <mergeCell ref="A8:B8"/>
    <mergeCell ref="A13:A14"/>
    <mergeCell ref="A15:A16"/>
    <mergeCell ref="A19:B19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L51"/>
  <sheetViews>
    <sheetView topLeftCell="E1" zoomScaleNormal="100" zoomScalePageLayoutView="80" workbookViewId="0">
      <selection activeCell="B15" sqref="B15:D15"/>
    </sheetView>
  </sheetViews>
  <sheetFormatPr defaultRowHeight="12.75"/>
  <cols>
    <col min="1" max="1" width="9" customWidth="1"/>
    <col min="2" max="2" width="22.7109375" customWidth="1"/>
    <col min="3" max="3" width="9" customWidth="1"/>
    <col min="4" max="4" width="19.85546875" customWidth="1"/>
    <col min="5" max="5" width="7.5703125" customWidth="1"/>
    <col min="6" max="9" width="6.28515625" customWidth="1"/>
    <col min="10" max="11" width="9" customWidth="1"/>
    <col min="12" max="15" width="5.85546875" customWidth="1"/>
    <col min="16" max="18" width="9" customWidth="1"/>
    <col min="19" max="22" width="6" customWidth="1"/>
    <col min="23" max="24" width="9" customWidth="1"/>
    <col min="25" max="28" width="5.5703125" customWidth="1"/>
    <col min="29" max="31" width="9" customWidth="1"/>
    <col min="32" max="32" width="5.7109375" customWidth="1"/>
    <col min="33" max="34" width="9" customWidth="1"/>
    <col min="35" max="35" width="6" customWidth="1"/>
    <col min="36" max="1025" width="9" customWidth="1"/>
  </cols>
  <sheetData>
    <row r="2" spans="1:37" s="60" customFormat="1">
      <c r="A2" s="131" t="s">
        <v>153</v>
      </c>
    </row>
    <row r="3" spans="1:37" s="60" customFormat="1">
      <c r="A3" s="122"/>
      <c r="B3" s="122"/>
      <c r="C3" s="122"/>
      <c r="D3" s="122"/>
      <c r="E3" s="61" t="s">
        <v>154</v>
      </c>
      <c r="F3" s="164" t="s">
        <v>155</v>
      </c>
      <c r="G3" s="164"/>
      <c r="H3" s="164"/>
      <c r="I3" s="164"/>
      <c r="J3" s="164"/>
      <c r="K3" s="164"/>
      <c r="L3" s="164" t="s">
        <v>156</v>
      </c>
      <c r="M3" s="164"/>
      <c r="N3" s="164"/>
      <c r="O3" s="164"/>
      <c r="P3" s="164"/>
      <c r="Q3" s="164"/>
      <c r="R3" s="62" t="s">
        <v>157</v>
      </c>
      <c r="S3" s="164" t="s">
        <v>158</v>
      </c>
      <c r="T3" s="164"/>
      <c r="U3" s="164"/>
      <c r="V3" s="164"/>
      <c r="W3" s="164"/>
      <c r="X3" s="164"/>
      <c r="Y3" s="164" t="s">
        <v>159</v>
      </c>
      <c r="Z3" s="164"/>
      <c r="AA3" s="164"/>
      <c r="AB3" s="164"/>
      <c r="AC3" s="164"/>
      <c r="AD3" s="164"/>
      <c r="AE3" s="62" t="s">
        <v>160</v>
      </c>
      <c r="AF3" s="164" t="s">
        <v>161</v>
      </c>
      <c r="AG3" s="164"/>
      <c r="AH3" s="164"/>
      <c r="AI3" s="164" t="s">
        <v>162</v>
      </c>
      <c r="AJ3" s="164"/>
      <c r="AK3" s="164"/>
    </row>
    <row r="4" spans="1:37" s="60" customFormat="1" ht="12.75" customHeight="1">
      <c r="A4" s="63" t="s">
        <v>63</v>
      </c>
      <c r="B4" s="165" t="s">
        <v>64</v>
      </c>
      <c r="C4" s="165"/>
      <c r="D4" s="165"/>
      <c r="E4" s="63" t="s">
        <v>163</v>
      </c>
      <c r="F4" s="63" t="s">
        <v>163</v>
      </c>
      <c r="G4" s="150" t="s">
        <v>264</v>
      </c>
      <c r="H4" s="150" t="s">
        <v>265</v>
      </c>
      <c r="I4" s="150" t="s">
        <v>266</v>
      </c>
      <c r="J4" s="64" t="s">
        <v>164</v>
      </c>
      <c r="K4" s="64" t="s">
        <v>165</v>
      </c>
      <c r="L4" s="63" t="s">
        <v>163</v>
      </c>
      <c r="M4" s="150" t="s">
        <v>264</v>
      </c>
      <c r="N4" s="150" t="s">
        <v>265</v>
      </c>
      <c r="O4" s="150" t="s">
        <v>266</v>
      </c>
      <c r="P4" s="64" t="s">
        <v>164</v>
      </c>
      <c r="Q4" s="64" t="s">
        <v>165</v>
      </c>
      <c r="R4" s="65"/>
      <c r="S4" s="63" t="s">
        <v>163</v>
      </c>
      <c r="T4" s="150" t="s">
        <v>264</v>
      </c>
      <c r="U4" s="150" t="s">
        <v>265</v>
      </c>
      <c r="V4" s="150" t="s">
        <v>266</v>
      </c>
      <c r="W4" s="64" t="s">
        <v>164</v>
      </c>
      <c r="X4" s="64" t="s">
        <v>165</v>
      </c>
      <c r="Y4" s="63" t="s">
        <v>163</v>
      </c>
      <c r="Z4" s="150" t="s">
        <v>264</v>
      </c>
      <c r="AA4" s="150" t="s">
        <v>265</v>
      </c>
      <c r="AB4" s="150" t="s">
        <v>266</v>
      </c>
      <c r="AC4" s="64" t="s">
        <v>164</v>
      </c>
      <c r="AD4" s="64" t="s">
        <v>165</v>
      </c>
      <c r="AE4" s="63" t="s">
        <v>163</v>
      </c>
      <c r="AF4" s="63" t="s">
        <v>163</v>
      </c>
      <c r="AG4" s="64" t="s">
        <v>164</v>
      </c>
      <c r="AH4" s="64" t="s">
        <v>165</v>
      </c>
      <c r="AI4" s="63" t="s">
        <v>163</v>
      </c>
      <c r="AJ4" s="64" t="s">
        <v>164</v>
      </c>
      <c r="AK4" s="64" t="s">
        <v>165</v>
      </c>
    </row>
    <row r="5" spans="1:37" s="60" customFormat="1" ht="12.75" customHeight="1">
      <c r="A5" s="126" t="s">
        <v>65</v>
      </c>
      <c r="B5" s="7"/>
      <c r="C5" s="7"/>
      <c r="D5" s="7"/>
      <c r="E5" s="126"/>
      <c r="F5" s="126"/>
      <c r="G5" s="126"/>
      <c r="H5" s="126"/>
      <c r="I5" s="126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s="60" customFormat="1" ht="15" customHeight="1">
      <c r="A6" s="126" t="s">
        <v>66</v>
      </c>
      <c r="B6" s="166" t="s">
        <v>67</v>
      </c>
      <c r="C6" s="166"/>
      <c r="D6" s="166"/>
      <c r="E6" s="66">
        <f>F6+L6+S6+Y6</f>
        <v>180</v>
      </c>
      <c r="F6" s="66">
        <f>J6+K6</f>
        <v>72</v>
      </c>
      <c r="G6" s="66"/>
      <c r="H6" s="66">
        <v>22</v>
      </c>
      <c r="I6" s="66"/>
      <c r="J6" s="67">
        <f>0+22</f>
        <v>22</v>
      </c>
      <c r="K6" s="67">
        <v>50</v>
      </c>
      <c r="L6" s="66">
        <f>P6+Q6</f>
        <v>108</v>
      </c>
      <c r="M6" s="66"/>
      <c r="N6" s="66">
        <v>24</v>
      </c>
      <c r="O6" s="66">
        <v>2</v>
      </c>
      <c r="P6" s="67">
        <f>0+24+2</f>
        <v>26</v>
      </c>
      <c r="Q6" s="67">
        <v>82</v>
      </c>
      <c r="R6" s="122"/>
      <c r="S6" s="66"/>
      <c r="T6" s="66"/>
      <c r="U6" s="66"/>
      <c r="V6" s="66"/>
      <c r="W6" s="67"/>
      <c r="X6" s="67"/>
      <c r="Y6" s="66"/>
      <c r="Z6" s="66"/>
      <c r="AA6" s="66"/>
      <c r="AB6" s="66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37" s="60" customFormat="1" ht="15" customHeight="1">
      <c r="A7" s="126" t="s">
        <v>68</v>
      </c>
      <c r="B7" s="166" t="s">
        <v>69</v>
      </c>
      <c r="C7" s="166"/>
      <c r="D7" s="166"/>
      <c r="E7" s="66">
        <f>F7+L7+S7+Y7</f>
        <v>144</v>
      </c>
      <c r="F7" s="66">
        <f>J7+K7</f>
        <v>72</v>
      </c>
      <c r="G7" s="66">
        <v>8</v>
      </c>
      <c r="H7" s="66">
        <v>16</v>
      </c>
      <c r="I7" s="66"/>
      <c r="J7" s="67">
        <f>8+16</f>
        <v>24</v>
      </c>
      <c r="K7" s="67">
        <v>48</v>
      </c>
      <c r="L7" s="66">
        <f>P7+Q7</f>
        <v>72</v>
      </c>
      <c r="M7" s="66">
        <v>8</v>
      </c>
      <c r="N7" s="66">
        <v>14</v>
      </c>
      <c r="O7" s="66">
        <v>2</v>
      </c>
      <c r="P7" s="67">
        <f>8+14+2</f>
        <v>24</v>
      </c>
      <c r="Q7" s="67">
        <v>48</v>
      </c>
      <c r="R7" s="122"/>
      <c r="S7" s="66"/>
      <c r="T7" s="66"/>
      <c r="U7" s="66"/>
      <c r="V7" s="66"/>
      <c r="W7" s="67"/>
      <c r="X7" s="67"/>
      <c r="Y7" s="66"/>
      <c r="Z7" s="66"/>
      <c r="AA7" s="66"/>
      <c r="AB7" s="66"/>
      <c r="AC7" s="122"/>
      <c r="AD7" s="122"/>
      <c r="AE7" s="122"/>
      <c r="AF7" s="122"/>
      <c r="AG7" s="122"/>
      <c r="AH7" s="122"/>
      <c r="AI7" s="122"/>
      <c r="AJ7" s="122"/>
      <c r="AK7" s="122"/>
    </row>
    <row r="8" spans="1:37" s="71" customFormat="1" ht="15" customHeight="1">
      <c r="A8" s="124" t="s">
        <v>70</v>
      </c>
      <c r="B8" s="167" t="s">
        <v>71</v>
      </c>
      <c r="C8" s="167"/>
      <c r="D8" s="167"/>
      <c r="E8" s="66"/>
      <c r="F8" s="66"/>
      <c r="G8" s="66"/>
      <c r="H8" s="66"/>
      <c r="I8" s="66"/>
      <c r="J8" s="68"/>
      <c r="K8" s="68"/>
      <c r="L8" s="66"/>
      <c r="M8" s="66"/>
      <c r="N8" s="66"/>
      <c r="O8" s="66"/>
      <c r="P8" s="68"/>
      <c r="Q8" s="68"/>
      <c r="R8" s="122"/>
      <c r="S8" s="69"/>
      <c r="T8" s="69"/>
      <c r="U8" s="69"/>
      <c r="V8" s="69"/>
      <c r="W8" s="68"/>
      <c r="X8" s="68"/>
      <c r="Y8" s="69"/>
      <c r="Z8" s="69"/>
      <c r="AA8" s="69"/>
      <c r="AB8" s="69"/>
      <c r="AC8" s="70"/>
      <c r="AD8" s="70"/>
      <c r="AE8" s="70"/>
      <c r="AF8" s="70"/>
      <c r="AG8" s="70"/>
      <c r="AH8" s="70"/>
      <c r="AI8" s="70"/>
      <c r="AJ8" s="70"/>
      <c r="AK8" s="70"/>
    </row>
    <row r="9" spans="1:37" s="60" customFormat="1" ht="15" customHeight="1">
      <c r="A9" s="124" t="s">
        <v>72</v>
      </c>
      <c r="B9" s="167" t="s">
        <v>73</v>
      </c>
      <c r="C9" s="167"/>
      <c r="D9" s="167"/>
      <c r="E9" s="66"/>
      <c r="F9" s="66"/>
      <c r="G9" s="66"/>
      <c r="H9" s="66"/>
      <c r="I9" s="66"/>
      <c r="J9" s="67"/>
      <c r="K9" s="67"/>
      <c r="L9" s="66"/>
      <c r="M9" s="66"/>
      <c r="N9" s="66"/>
      <c r="O9" s="66"/>
      <c r="P9" s="67"/>
      <c r="Q9" s="67"/>
      <c r="R9" s="122"/>
      <c r="S9" s="66"/>
      <c r="T9" s="66"/>
      <c r="U9" s="66"/>
      <c r="V9" s="66"/>
      <c r="W9" s="67"/>
      <c r="X9" s="67"/>
      <c r="Y9" s="66"/>
      <c r="Z9" s="66"/>
      <c r="AA9" s="66"/>
      <c r="AB9" s="66"/>
      <c r="AC9" s="122"/>
      <c r="AD9" s="122"/>
      <c r="AE9" s="122"/>
      <c r="AF9" s="122"/>
      <c r="AG9" s="122"/>
      <c r="AH9" s="122"/>
      <c r="AI9" s="122"/>
      <c r="AJ9" s="122"/>
      <c r="AK9" s="122"/>
    </row>
    <row r="10" spans="1:37" s="154" customFormat="1" ht="13.15" customHeight="1">
      <c r="A10" s="127" t="s">
        <v>74</v>
      </c>
      <c r="B10" s="1" t="s">
        <v>16</v>
      </c>
      <c r="C10" s="1"/>
      <c r="D10" s="1"/>
      <c r="E10" s="151">
        <f>F10+L10+S10+Y10</f>
        <v>216</v>
      </c>
      <c r="F10" s="151">
        <f>J10+K10</f>
        <v>54</v>
      </c>
      <c r="G10" s="151">
        <v>10</v>
      </c>
      <c r="H10" s="151">
        <v>20</v>
      </c>
      <c r="I10" s="151"/>
      <c r="J10" s="78">
        <f>10+20</f>
        <v>30</v>
      </c>
      <c r="K10" s="78">
        <v>24</v>
      </c>
      <c r="L10" s="151">
        <f>P10+Q10</f>
        <v>54</v>
      </c>
      <c r="M10" s="151">
        <v>10</v>
      </c>
      <c r="N10" s="151">
        <v>20</v>
      </c>
      <c r="O10" s="151"/>
      <c r="P10" s="78">
        <f>10+20</f>
        <v>30</v>
      </c>
      <c r="Q10" s="78">
        <v>24</v>
      </c>
      <c r="R10" s="152">
        <f>S10+Y10</f>
        <v>108</v>
      </c>
      <c r="S10" s="153">
        <v>54</v>
      </c>
      <c r="T10" s="153">
        <v>10</v>
      </c>
      <c r="U10" s="153">
        <v>20</v>
      </c>
      <c r="V10" s="153"/>
      <c r="W10" s="78">
        <f>10+20</f>
        <v>30</v>
      </c>
      <c r="X10" s="78">
        <v>24</v>
      </c>
      <c r="Y10" s="151">
        <f>AC10+AD10</f>
        <v>54</v>
      </c>
      <c r="Z10" s="151">
        <v>10</v>
      </c>
      <c r="AA10" s="151">
        <v>18</v>
      </c>
      <c r="AB10" s="151">
        <v>2</v>
      </c>
      <c r="AC10" s="78">
        <f>10+18+2</f>
        <v>30</v>
      </c>
      <c r="AD10" s="78">
        <v>24</v>
      </c>
      <c r="AE10" s="152"/>
      <c r="AF10" s="152"/>
      <c r="AG10" s="152"/>
      <c r="AH10" s="152"/>
      <c r="AI10" s="152"/>
      <c r="AJ10" s="152"/>
      <c r="AK10" s="152"/>
    </row>
    <row r="11" spans="1:37" s="60" customFormat="1" ht="12.75" customHeight="1">
      <c r="A11" s="126" t="s">
        <v>75</v>
      </c>
      <c r="B11" s="166" t="s">
        <v>76</v>
      </c>
      <c r="C11" s="166"/>
      <c r="D11" s="166"/>
      <c r="E11" s="66">
        <f>F11+L11+S11+Y11</f>
        <v>72</v>
      </c>
      <c r="F11" s="66"/>
      <c r="G11" s="66"/>
      <c r="H11" s="66"/>
      <c r="I11" s="66"/>
      <c r="J11" s="67"/>
      <c r="K11" s="67"/>
      <c r="L11" s="66">
        <f>P11+Q11</f>
        <v>36</v>
      </c>
      <c r="M11" s="66">
        <v>10</v>
      </c>
      <c r="N11" s="66">
        <v>18</v>
      </c>
      <c r="O11" s="66"/>
      <c r="P11" s="67">
        <f>10+18</f>
        <v>28</v>
      </c>
      <c r="Q11" s="67">
        <v>8</v>
      </c>
      <c r="R11" s="122">
        <f>S11+Y11</f>
        <v>36</v>
      </c>
      <c r="S11" s="66">
        <f>W11+X11</f>
        <v>36</v>
      </c>
      <c r="T11" s="66">
        <v>10</v>
      </c>
      <c r="U11" s="66">
        <v>18</v>
      </c>
      <c r="V11" s="66"/>
      <c r="W11" s="67">
        <f>10+18</f>
        <v>28</v>
      </c>
      <c r="X11" s="67">
        <v>8</v>
      </c>
      <c r="Y11" s="66"/>
      <c r="Z11" s="66"/>
      <c r="AA11" s="66"/>
      <c r="AB11" s="66"/>
      <c r="AC11" s="122"/>
      <c r="AD11" s="122"/>
      <c r="AE11" s="122"/>
      <c r="AF11" s="122"/>
      <c r="AG11" s="122"/>
      <c r="AH11" s="122"/>
      <c r="AI11" s="122"/>
      <c r="AJ11" s="122"/>
      <c r="AK11" s="122"/>
    </row>
    <row r="12" spans="1:37" s="60" customFormat="1" ht="12.75" customHeight="1">
      <c r="A12" s="126" t="s">
        <v>77</v>
      </c>
      <c r="B12" s="166" t="s">
        <v>78</v>
      </c>
      <c r="C12" s="166"/>
      <c r="D12" s="166"/>
      <c r="E12" s="66">
        <f>F12+L12+S12+Y12</f>
        <v>72</v>
      </c>
      <c r="F12" s="66"/>
      <c r="G12" s="66"/>
      <c r="H12" s="66"/>
      <c r="I12" s="66"/>
      <c r="J12" s="67"/>
      <c r="K12" s="67"/>
      <c r="L12" s="66">
        <f>P12+Q12</f>
        <v>36</v>
      </c>
      <c r="M12" s="66">
        <v>8</v>
      </c>
      <c r="N12" s="66">
        <v>12</v>
      </c>
      <c r="O12" s="66"/>
      <c r="P12" s="67">
        <f>8+12</f>
        <v>20</v>
      </c>
      <c r="Q12" s="67">
        <v>16</v>
      </c>
      <c r="R12" s="122">
        <f>S12+Y12</f>
        <v>36</v>
      </c>
      <c r="S12" s="66">
        <v>36</v>
      </c>
      <c r="T12" s="66">
        <v>8</v>
      </c>
      <c r="U12" s="66">
        <v>12</v>
      </c>
      <c r="V12" s="66"/>
      <c r="W12" s="67">
        <f>8+12</f>
        <v>20</v>
      </c>
      <c r="X12" s="67">
        <v>16</v>
      </c>
      <c r="Y12" s="66"/>
      <c r="Z12" s="66"/>
      <c r="AA12" s="66"/>
      <c r="AB12" s="66"/>
      <c r="AC12" s="67"/>
      <c r="AD12" s="67"/>
      <c r="AE12" s="122"/>
      <c r="AF12" s="122"/>
      <c r="AG12" s="122"/>
      <c r="AH12" s="122"/>
      <c r="AI12" s="122"/>
      <c r="AJ12" s="122"/>
      <c r="AK12" s="122"/>
    </row>
    <row r="13" spans="1:37" s="60" customFormat="1" ht="13.15" customHeight="1">
      <c r="A13" s="126" t="s">
        <v>79</v>
      </c>
      <c r="B13" s="166" t="s">
        <v>80</v>
      </c>
      <c r="C13" s="166"/>
      <c r="D13" s="166"/>
      <c r="E13" s="66">
        <f>F13+L13+S13+Y13</f>
        <v>72</v>
      </c>
      <c r="F13" s="66"/>
      <c r="G13" s="66"/>
      <c r="H13" s="66"/>
      <c r="I13" s="66"/>
      <c r="J13" s="67"/>
      <c r="K13" s="67"/>
      <c r="L13" s="66"/>
      <c r="M13" s="66"/>
      <c r="N13" s="66"/>
      <c r="O13" s="66"/>
      <c r="P13" s="67"/>
      <c r="Q13" s="67"/>
      <c r="R13" s="122"/>
      <c r="S13" s="66">
        <v>36</v>
      </c>
      <c r="T13" s="66">
        <v>8</v>
      </c>
      <c r="U13" s="66">
        <v>12</v>
      </c>
      <c r="V13" s="66"/>
      <c r="W13" s="67">
        <f>8+12</f>
        <v>20</v>
      </c>
      <c r="X13" s="67">
        <v>16</v>
      </c>
      <c r="Y13" s="66">
        <f>AC13+AD13</f>
        <v>36</v>
      </c>
      <c r="Z13" s="66">
        <v>8</v>
      </c>
      <c r="AA13" s="66">
        <v>12</v>
      </c>
      <c r="AB13" s="66"/>
      <c r="AC13" s="67">
        <f>8+12</f>
        <v>20</v>
      </c>
      <c r="AD13" s="67">
        <v>16</v>
      </c>
      <c r="AE13" s="122"/>
      <c r="AF13" s="122"/>
      <c r="AG13" s="122"/>
      <c r="AH13" s="122"/>
      <c r="AI13" s="122"/>
      <c r="AJ13" s="122"/>
      <c r="AK13" s="122"/>
    </row>
    <row r="14" spans="1:37" s="60" customFormat="1" ht="13.15" customHeight="1">
      <c r="A14" s="126" t="s">
        <v>81</v>
      </c>
      <c r="B14" s="166" t="s">
        <v>82</v>
      </c>
      <c r="C14" s="166"/>
      <c r="D14" s="166"/>
      <c r="E14" s="66">
        <f>F14+L14+S14+Y14</f>
        <v>72</v>
      </c>
      <c r="F14" s="66"/>
      <c r="G14" s="66"/>
      <c r="H14" s="66"/>
      <c r="I14" s="66"/>
      <c r="J14" s="67"/>
      <c r="K14" s="67"/>
      <c r="L14" s="66"/>
      <c r="M14" s="66"/>
      <c r="N14" s="66"/>
      <c r="O14" s="66"/>
      <c r="P14" s="67"/>
      <c r="Q14" s="67"/>
      <c r="R14" s="122">
        <f>S14+Y14</f>
        <v>72</v>
      </c>
      <c r="S14" s="66"/>
      <c r="T14" s="66"/>
      <c r="U14" s="66"/>
      <c r="V14" s="66"/>
      <c r="W14" s="67"/>
      <c r="X14" s="67"/>
      <c r="Y14" s="66">
        <f>AC14+AD14</f>
        <v>72</v>
      </c>
      <c r="Z14" s="66">
        <v>2</v>
      </c>
      <c r="AA14" s="66">
        <v>18</v>
      </c>
      <c r="AB14" s="66"/>
      <c r="AC14" s="122">
        <f>2+18</f>
        <v>20</v>
      </c>
      <c r="AD14" s="122">
        <v>52</v>
      </c>
      <c r="AE14" s="122"/>
      <c r="AF14" s="122"/>
      <c r="AG14" s="122"/>
      <c r="AH14" s="122"/>
      <c r="AI14" s="122"/>
      <c r="AJ14" s="122"/>
      <c r="AK14" s="122"/>
    </row>
    <row r="15" spans="1:37" s="154" customFormat="1" ht="13.15" customHeight="1">
      <c r="A15" s="127" t="s">
        <v>83</v>
      </c>
      <c r="B15" s="1" t="s">
        <v>84</v>
      </c>
      <c r="C15" s="1"/>
      <c r="D15" s="1"/>
      <c r="E15" s="151">
        <f>F15+L15</f>
        <v>36</v>
      </c>
      <c r="F15" s="151"/>
      <c r="G15" s="151"/>
      <c r="H15" s="151"/>
      <c r="I15" s="151"/>
      <c r="J15" s="78"/>
      <c r="K15" s="78"/>
      <c r="L15" s="151">
        <f>P15+Q15</f>
        <v>36</v>
      </c>
      <c r="M15" s="151">
        <v>8</v>
      </c>
      <c r="N15" s="151">
        <v>12</v>
      </c>
      <c r="O15" s="151"/>
      <c r="P15" s="78">
        <f>8+12</f>
        <v>20</v>
      </c>
      <c r="Q15" s="78">
        <v>16</v>
      </c>
      <c r="R15" s="152">
        <f>S15+Y15</f>
        <v>36</v>
      </c>
      <c r="S15" s="151">
        <f>W15+X15</f>
        <v>36</v>
      </c>
      <c r="T15" s="151">
        <v>8</v>
      </c>
      <c r="U15" s="151">
        <v>12</v>
      </c>
      <c r="V15" s="151"/>
      <c r="W15" s="154">
        <f>8+12</f>
        <v>20</v>
      </c>
      <c r="X15" s="155">
        <v>16</v>
      </c>
      <c r="Y15" s="151"/>
      <c r="Z15" s="151"/>
      <c r="AA15" s="151"/>
      <c r="AB15" s="151"/>
      <c r="AC15" s="78"/>
      <c r="AD15" s="78"/>
      <c r="AE15" s="78"/>
      <c r="AF15" s="152"/>
      <c r="AG15" s="152"/>
      <c r="AH15" s="152"/>
      <c r="AI15" s="152"/>
      <c r="AJ15" s="152"/>
      <c r="AK15" s="152"/>
    </row>
    <row r="16" spans="1:37" s="154" customFormat="1" ht="13.15" customHeight="1">
      <c r="A16" s="127" t="s">
        <v>85</v>
      </c>
      <c r="B16" s="156" t="s">
        <v>86</v>
      </c>
      <c r="C16" s="156"/>
      <c r="D16" s="156"/>
      <c r="E16" s="151"/>
      <c r="F16" s="151"/>
      <c r="G16" s="151"/>
      <c r="H16" s="151"/>
      <c r="I16" s="151"/>
      <c r="J16" s="78"/>
      <c r="K16" s="78"/>
      <c r="L16" s="151"/>
      <c r="M16" s="151"/>
      <c r="N16" s="151"/>
      <c r="O16" s="151"/>
      <c r="P16" s="78"/>
      <c r="Q16" s="78"/>
      <c r="R16" s="152">
        <f>S16+Y16</f>
        <v>36</v>
      </c>
      <c r="S16" s="151"/>
      <c r="T16" s="151"/>
      <c r="U16" s="151"/>
      <c r="V16" s="151"/>
      <c r="W16" s="78"/>
      <c r="X16" s="78"/>
      <c r="Y16" s="151">
        <f>AC16+AD16</f>
        <v>36</v>
      </c>
      <c r="Z16" s="151">
        <v>12</v>
      </c>
      <c r="AA16" s="151">
        <v>8</v>
      </c>
      <c r="AB16" s="151"/>
      <c r="AC16" s="78">
        <f>12+8</f>
        <v>20</v>
      </c>
      <c r="AD16" s="78">
        <v>16</v>
      </c>
      <c r="AE16" s="78"/>
      <c r="AF16" s="152"/>
      <c r="AG16" s="152"/>
      <c r="AH16" s="152"/>
      <c r="AI16" s="152"/>
      <c r="AJ16" s="152"/>
      <c r="AK16" s="152"/>
    </row>
    <row r="17" spans="1:37" s="71" customFormat="1" ht="15" customHeight="1">
      <c r="A17" s="124" t="s">
        <v>166</v>
      </c>
      <c r="B17" s="169" t="s">
        <v>88</v>
      </c>
      <c r="C17" s="169"/>
      <c r="D17" s="169"/>
      <c r="E17" s="66"/>
      <c r="F17" s="66"/>
      <c r="G17" s="66"/>
      <c r="H17" s="66"/>
      <c r="I17" s="66"/>
      <c r="J17" s="68"/>
      <c r="K17" s="68"/>
      <c r="L17" s="66"/>
      <c r="M17" s="66"/>
      <c r="N17" s="66"/>
      <c r="O17" s="66"/>
      <c r="P17" s="68"/>
      <c r="Q17" s="68"/>
      <c r="R17" s="122"/>
      <c r="S17" s="69"/>
      <c r="T17" s="69"/>
      <c r="U17" s="69"/>
      <c r="V17" s="69"/>
      <c r="W17" s="68"/>
      <c r="X17" s="68"/>
      <c r="Y17" s="66"/>
      <c r="Z17" s="66"/>
      <c r="AA17" s="66"/>
      <c r="AB17" s="66"/>
      <c r="AC17" s="70"/>
      <c r="AD17" s="70"/>
      <c r="AE17" s="70"/>
      <c r="AF17" s="70"/>
      <c r="AG17" s="70"/>
      <c r="AH17" s="70"/>
      <c r="AI17" s="70"/>
      <c r="AJ17" s="70"/>
      <c r="AK17" s="70"/>
    </row>
    <row r="18" spans="1:37" s="60" customFormat="1" ht="15" customHeight="1">
      <c r="A18" s="158" t="s">
        <v>89</v>
      </c>
      <c r="B18" s="166" t="s">
        <v>90</v>
      </c>
      <c r="C18" s="166"/>
      <c r="D18" s="166"/>
      <c r="E18" s="66">
        <f>F18+L18+S18+Y18</f>
        <v>36</v>
      </c>
      <c r="F18" s="66">
        <f>J18+K18</f>
        <v>36</v>
      </c>
      <c r="G18" s="66">
        <v>4</v>
      </c>
      <c r="H18" s="66">
        <v>12</v>
      </c>
      <c r="I18" s="66"/>
      <c r="J18" s="67">
        <f>4+12</f>
        <v>16</v>
      </c>
      <c r="K18" s="67">
        <v>20</v>
      </c>
      <c r="L18" s="66"/>
      <c r="M18" s="66"/>
      <c r="N18" s="66"/>
      <c r="O18" s="66"/>
      <c r="P18" s="67"/>
      <c r="Q18" s="67"/>
      <c r="R18" s="122"/>
      <c r="S18" s="66"/>
      <c r="T18" s="66"/>
      <c r="U18" s="66"/>
      <c r="V18" s="66"/>
      <c r="W18" s="67"/>
      <c r="X18" s="67"/>
      <c r="Y18" s="66"/>
      <c r="Z18" s="66"/>
      <c r="AA18" s="66"/>
      <c r="AB18" s="66"/>
      <c r="AC18" s="122"/>
      <c r="AD18" s="122"/>
      <c r="AE18" s="122"/>
      <c r="AF18" s="122"/>
      <c r="AG18" s="122"/>
      <c r="AH18" s="122"/>
      <c r="AI18" s="122"/>
      <c r="AJ18" s="122"/>
      <c r="AK18" s="122"/>
    </row>
    <row r="19" spans="1:37" s="60" customFormat="1" ht="21" customHeight="1">
      <c r="A19" s="158"/>
      <c r="B19" s="166" t="s">
        <v>91</v>
      </c>
      <c r="C19" s="166"/>
      <c r="D19" s="166"/>
      <c r="E19" s="66">
        <f>F19+L19+S19+Y19</f>
        <v>36</v>
      </c>
      <c r="F19" s="66">
        <f>J19+K19</f>
        <v>36</v>
      </c>
      <c r="G19" s="66">
        <v>4</v>
      </c>
      <c r="H19" s="66">
        <v>12</v>
      </c>
      <c r="I19" s="66"/>
      <c r="J19" s="67">
        <f>4+12</f>
        <v>16</v>
      </c>
      <c r="K19" s="67">
        <v>20</v>
      </c>
      <c r="L19" s="66"/>
      <c r="M19" s="66"/>
      <c r="N19" s="66"/>
      <c r="O19" s="66"/>
      <c r="P19" s="67"/>
      <c r="Q19" s="67"/>
      <c r="R19" s="122"/>
      <c r="S19" s="66"/>
      <c r="T19" s="66"/>
      <c r="U19" s="66"/>
      <c r="V19" s="66"/>
      <c r="W19" s="67"/>
      <c r="X19" s="67"/>
      <c r="Y19" s="66"/>
      <c r="Z19" s="66"/>
      <c r="AA19" s="66"/>
      <c r="AB19" s="66"/>
      <c r="AC19" s="122"/>
      <c r="AD19" s="122"/>
      <c r="AE19" s="122"/>
      <c r="AF19" s="122"/>
      <c r="AG19" s="122"/>
      <c r="AH19" s="122"/>
      <c r="AI19" s="122"/>
      <c r="AJ19" s="122"/>
      <c r="AK19" s="122"/>
    </row>
    <row r="20" spans="1:37" s="60" customFormat="1" ht="15" customHeight="1">
      <c r="A20" s="158" t="s">
        <v>92</v>
      </c>
      <c r="B20" s="166" t="s">
        <v>93</v>
      </c>
      <c r="C20" s="166"/>
      <c r="D20" s="166"/>
      <c r="E20" s="66">
        <f>F20+L20+S20+Y20</f>
        <v>36</v>
      </c>
      <c r="F20" s="66"/>
      <c r="G20" s="66"/>
      <c r="H20" s="66"/>
      <c r="I20" s="66"/>
      <c r="J20" s="67"/>
      <c r="K20" s="67"/>
      <c r="L20" s="66">
        <f>P20+Q20</f>
        <v>36</v>
      </c>
      <c r="M20" s="66">
        <v>4</v>
      </c>
      <c r="N20" s="66">
        <v>12</v>
      </c>
      <c r="O20" s="66"/>
      <c r="P20" s="67">
        <f>4+12</f>
        <v>16</v>
      </c>
      <c r="Q20" s="67">
        <v>20</v>
      </c>
      <c r="R20" s="122"/>
      <c r="S20" s="66"/>
      <c r="T20" s="66"/>
      <c r="U20" s="66"/>
      <c r="V20" s="66"/>
      <c r="W20" s="67"/>
      <c r="X20" s="67"/>
      <c r="Y20" s="66"/>
      <c r="Z20" s="66"/>
      <c r="AA20" s="66"/>
      <c r="AB20" s="66"/>
      <c r="AC20" s="122"/>
      <c r="AD20" s="122"/>
      <c r="AE20" s="122"/>
      <c r="AF20" s="122"/>
      <c r="AG20" s="122"/>
      <c r="AH20" s="122"/>
      <c r="AI20" s="122"/>
      <c r="AJ20" s="122"/>
      <c r="AK20" s="122"/>
    </row>
    <row r="21" spans="1:37" s="60" customFormat="1" ht="15" customHeight="1">
      <c r="A21" s="158"/>
      <c r="B21" s="166" t="s">
        <v>94</v>
      </c>
      <c r="C21" s="166"/>
      <c r="D21" s="166"/>
      <c r="E21" s="66">
        <f>F21+L21+S21+Y21</f>
        <v>36</v>
      </c>
      <c r="F21" s="66"/>
      <c r="G21" s="66"/>
      <c r="H21" s="66"/>
      <c r="I21" s="66"/>
      <c r="J21" s="67"/>
      <c r="K21" s="67"/>
      <c r="L21" s="66">
        <f>P21+Q21</f>
        <v>36</v>
      </c>
      <c r="M21" s="66">
        <v>4</v>
      </c>
      <c r="N21" s="66">
        <v>12</v>
      </c>
      <c r="O21" s="66"/>
      <c r="P21" s="67">
        <f>4+12</f>
        <v>16</v>
      </c>
      <c r="Q21" s="67">
        <v>20</v>
      </c>
      <c r="R21" s="122"/>
      <c r="S21" s="66"/>
      <c r="T21" s="66"/>
      <c r="U21" s="66"/>
      <c r="V21" s="66"/>
      <c r="W21" s="67"/>
      <c r="X21" s="67"/>
      <c r="Y21" s="66"/>
      <c r="Z21" s="66"/>
      <c r="AA21" s="66"/>
      <c r="AB21" s="66"/>
      <c r="AC21" s="122"/>
      <c r="AD21" s="122"/>
      <c r="AE21" s="122"/>
      <c r="AF21" s="122"/>
      <c r="AG21" s="122"/>
      <c r="AH21" s="122"/>
      <c r="AI21" s="122"/>
      <c r="AJ21" s="122"/>
      <c r="AK21" s="122"/>
    </row>
    <row r="22" spans="1:37" s="60" customFormat="1" ht="24" customHeight="1">
      <c r="A22" s="158" t="s">
        <v>95</v>
      </c>
      <c r="B22" s="170" t="s">
        <v>96</v>
      </c>
      <c r="C22" s="170"/>
      <c r="D22" s="170"/>
      <c r="E22" s="66">
        <f>F22+L22+S22+Y22</f>
        <v>36</v>
      </c>
      <c r="F22" s="66"/>
      <c r="G22" s="66"/>
      <c r="H22" s="66"/>
      <c r="I22" s="66"/>
      <c r="J22" s="67"/>
      <c r="K22" s="67"/>
      <c r="L22" s="66"/>
      <c r="M22" s="66"/>
      <c r="N22" s="66"/>
      <c r="O22" s="66"/>
      <c r="P22" s="67"/>
      <c r="Q22" s="67"/>
      <c r="R22" s="122"/>
      <c r="S22" s="66">
        <f>W22+X22</f>
        <v>36</v>
      </c>
      <c r="T22" s="66">
        <v>4</v>
      </c>
      <c r="U22" s="66">
        <v>12</v>
      </c>
      <c r="V22" s="66"/>
      <c r="W22" s="67">
        <f>4+12</f>
        <v>16</v>
      </c>
      <c r="X22" s="67">
        <v>20</v>
      </c>
      <c r="Y22" s="66"/>
      <c r="Z22" s="66"/>
      <c r="AA22" s="66"/>
      <c r="AB22" s="66"/>
      <c r="AC22" s="67"/>
      <c r="AD22" s="67"/>
      <c r="AE22" s="122"/>
      <c r="AF22" s="122"/>
      <c r="AG22" s="122"/>
      <c r="AH22" s="122"/>
      <c r="AI22" s="122"/>
      <c r="AJ22" s="122"/>
      <c r="AK22" s="122"/>
    </row>
    <row r="23" spans="1:37" s="60" customFormat="1" ht="13.15" customHeight="1">
      <c r="A23" s="158"/>
      <c r="B23" s="170" t="s">
        <v>97</v>
      </c>
      <c r="C23" s="170"/>
      <c r="D23" s="170"/>
      <c r="E23" s="66">
        <f>F23+L23+S23+Y23</f>
        <v>36</v>
      </c>
      <c r="F23" s="66"/>
      <c r="G23" s="66"/>
      <c r="H23" s="66"/>
      <c r="I23" s="66"/>
      <c r="J23" s="67"/>
      <c r="K23" s="67"/>
      <c r="L23" s="66"/>
      <c r="M23" s="66"/>
      <c r="N23" s="66"/>
      <c r="O23" s="66"/>
      <c r="P23" s="67"/>
      <c r="Q23" s="67"/>
      <c r="R23" s="122"/>
      <c r="S23" s="66">
        <f>W23+X23</f>
        <v>36</v>
      </c>
      <c r="T23" s="66">
        <v>4</v>
      </c>
      <c r="U23" s="66">
        <v>12</v>
      </c>
      <c r="V23" s="66"/>
      <c r="W23" s="67">
        <f>4+12</f>
        <v>16</v>
      </c>
      <c r="X23" s="67">
        <v>20</v>
      </c>
      <c r="Y23" s="66"/>
      <c r="Z23" s="66"/>
      <c r="AA23" s="66"/>
      <c r="AB23" s="66"/>
      <c r="AC23" s="67"/>
      <c r="AD23" s="67"/>
      <c r="AE23" s="122"/>
      <c r="AF23" s="122"/>
      <c r="AG23" s="122"/>
      <c r="AH23" s="122"/>
      <c r="AI23" s="122"/>
      <c r="AJ23" s="122"/>
      <c r="AK23" s="122"/>
    </row>
    <row r="24" spans="1:37" s="60" customFormat="1" ht="17.25" customHeight="1">
      <c r="A24" s="158" t="s">
        <v>98</v>
      </c>
      <c r="B24" s="166" t="s">
        <v>99</v>
      </c>
      <c r="C24" s="166"/>
      <c r="D24" s="166"/>
      <c r="E24" s="66">
        <f>F24+L24+S24+Y24</f>
        <v>36</v>
      </c>
      <c r="F24" s="66"/>
      <c r="G24" s="66"/>
      <c r="H24" s="66"/>
      <c r="I24" s="66"/>
      <c r="J24" s="67"/>
      <c r="K24" s="67"/>
      <c r="L24" s="66"/>
      <c r="M24" s="66"/>
      <c r="N24" s="66"/>
      <c r="O24" s="66"/>
      <c r="P24" s="67"/>
      <c r="Q24" s="67"/>
      <c r="R24" s="122">
        <f>S24+Y24</f>
        <v>36</v>
      </c>
      <c r="S24" s="66"/>
      <c r="T24" s="66"/>
      <c r="U24" s="66"/>
      <c r="V24" s="66"/>
      <c r="W24" s="67"/>
      <c r="X24" s="67"/>
      <c r="Y24" s="66">
        <f>AC24+AD24</f>
        <v>36</v>
      </c>
      <c r="Z24" s="66">
        <v>4</v>
      </c>
      <c r="AA24" s="66">
        <v>12</v>
      </c>
      <c r="AB24" s="66"/>
      <c r="AC24" s="67">
        <f>4+12</f>
        <v>16</v>
      </c>
      <c r="AD24" s="67">
        <v>20</v>
      </c>
      <c r="AE24" s="122"/>
      <c r="AF24" s="122"/>
      <c r="AG24" s="122"/>
      <c r="AH24" s="122"/>
      <c r="AI24" s="122"/>
      <c r="AJ24" s="122"/>
      <c r="AK24" s="122"/>
    </row>
    <row r="25" spans="1:37" s="60" customFormat="1" ht="24" customHeight="1">
      <c r="A25" s="158"/>
      <c r="B25" s="166" t="s">
        <v>100</v>
      </c>
      <c r="C25" s="166"/>
      <c r="D25" s="166"/>
      <c r="E25" s="66">
        <f>F25+L25+S25+Y25</f>
        <v>36</v>
      </c>
      <c r="F25" s="66"/>
      <c r="G25" s="66"/>
      <c r="H25" s="66"/>
      <c r="I25" s="66"/>
      <c r="J25" s="67"/>
      <c r="K25" s="67"/>
      <c r="L25" s="66"/>
      <c r="M25" s="66"/>
      <c r="N25" s="66"/>
      <c r="O25" s="66"/>
      <c r="P25" s="67"/>
      <c r="Q25" s="67"/>
      <c r="R25" s="122">
        <f>S25+Y25</f>
        <v>36</v>
      </c>
      <c r="S25" s="66"/>
      <c r="T25" s="66"/>
      <c r="U25" s="66"/>
      <c r="V25" s="66"/>
      <c r="W25" s="67"/>
      <c r="X25" s="67"/>
      <c r="Y25" s="66">
        <f>AC25+AD25</f>
        <v>36</v>
      </c>
      <c r="Z25" s="66">
        <v>4</v>
      </c>
      <c r="AA25" s="66">
        <v>12</v>
      </c>
      <c r="AB25" s="66"/>
      <c r="AC25" s="67">
        <f>4+12</f>
        <v>16</v>
      </c>
      <c r="AD25" s="67">
        <v>20</v>
      </c>
      <c r="AE25" s="122"/>
      <c r="AF25" s="122"/>
      <c r="AG25" s="122"/>
      <c r="AH25" s="122"/>
      <c r="AI25" s="122"/>
      <c r="AJ25" s="122"/>
      <c r="AK25" s="122"/>
    </row>
    <row r="26" spans="1:37" s="60" customFormat="1" ht="15" customHeight="1">
      <c r="A26" s="124" t="s">
        <v>101</v>
      </c>
      <c r="B26" s="169" t="s">
        <v>102</v>
      </c>
      <c r="C26" s="169"/>
      <c r="D26" s="169"/>
      <c r="E26" s="66"/>
      <c r="F26" s="66"/>
      <c r="G26" s="66"/>
      <c r="H26" s="66"/>
      <c r="I26" s="66"/>
      <c r="J26" s="67"/>
      <c r="K26" s="67"/>
      <c r="L26" s="66"/>
      <c r="M26" s="66"/>
      <c r="N26" s="66"/>
      <c r="O26" s="66"/>
      <c r="P26" s="67"/>
      <c r="Q26" s="67"/>
      <c r="R26" s="122"/>
      <c r="S26" s="66"/>
      <c r="T26" s="66"/>
      <c r="U26" s="66"/>
      <c r="V26" s="66"/>
      <c r="W26" s="67"/>
      <c r="X26" s="67"/>
      <c r="Y26" s="66"/>
      <c r="Z26" s="66"/>
      <c r="AA26" s="66"/>
      <c r="AB26" s="66"/>
      <c r="AC26" s="67"/>
      <c r="AD26" s="67"/>
      <c r="AE26" s="122"/>
      <c r="AF26" s="122"/>
      <c r="AG26" s="122"/>
      <c r="AH26" s="122"/>
      <c r="AI26" s="122"/>
      <c r="AJ26" s="122"/>
      <c r="AK26" s="122"/>
    </row>
    <row r="27" spans="1:37" s="154" customFormat="1" ht="15" customHeight="1">
      <c r="A27" s="127" t="s">
        <v>103</v>
      </c>
      <c r="B27" s="1" t="s">
        <v>104</v>
      </c>
      <c r="C27" s="1"/>
      <c r="D27" s="1"/>
      <c r="E27" s="151">
        <f>F27+L27+S27+Y27</f>
        <v>36</v>
      </c>
      <c r="F27" s="151">
        <f>J27+K27</f>
        <v>36</v>
      </c>
      <c r="G27" s="151">
        <v>4</v>
      </c>
      <c r="H27" s="151">
        <v>12</v>
      </c>
      <c r="I27" s="151"/>
      <c r="J27" s="78">
        <f>4+12</f>
        <v>16</v>
      </c>
      <c r="K27" s="78">
        <v>20</v>
      </c>
      <c r="L27" s="151"/>
      <c r="M27" s="151"/>
      <c r="N27" s="151"/>
      <c r="O27" s="151"/>
      <c r="P27" s="78"/>
      <c r="Q27" s="78"/>
      <c r="R27" s="152"/>
      <c r="S27" s="151"/>
      <c r="T27" s="151"/>
      <c r="U27" s="151"/>
      <c r="V27" s="151"/>
      <c r="W27" s="78"/>
      <c r="X27" s="78"/>
      <c r="Y27" s="151"/>
      <c r="Z27" s="151"/>
      <c r="AA27" s="151"/>
      <c r="AB27" s="151"/>
      <c r="AC27" s="152"/>
      <c r="AD27" s="152"/>
      <c r="AE27" s="152"/>
      <c r="AF27" s="152"/>
      <c r="AG27" s="152"/>
      <c r="AH27" s="152"/>
      <c r="AI27" s="152"/>
      <c r="AJ27" s="152"/>
      <c r="AK27" s="152"/>
    </row>
    <row r="28" spans="1:37" s="154" customFormat="1" ht="15" customHeight="1">
      <c r="A28" s="127" t="s">
        <v>105</v>
      </c>
      <c r="B28" s="1" t="s">
        <v>106</v>
      </c>
      <c r="C28" s="1"/>
      <c r="D28" s="1"/>
      <c r="E28" s="151">
        <f>F28+L28+S28+Y28</f>
        <v>36</v>
      </c>
      <c r="F28" s="151"/>
      <c r="G28" s="151"/>
      <c r="H28" s="151"/>
      <c r="I28" s="151"/>
      <c r="J28" s="78"/>
      <c r="K28" s="78"/>
      <c r="L28" s="151">
        <f>P28+Q28</f>
        <v>36</v>
      </c>
      <c r="M28" s="151">
        <v>4</v>
      </c>
      <c r="N28" s="151">
        <v>12</v>
      </c>
      <c r="O28" s="151"/>
      <c r="P28" s="78">
        <f>4+12</f>
        <v>16</v>
      </c>
      <c r="Q28" s="78">
        <v>20</v>
      </c>
      <c r="R28" s="152"/>
      <c r="S28" s="151"/>
      <c r="T28" s="151"/>
      <c r="U28" s="151"/>
      <c r="V28" s="151"/>
      <c r="W28" s="78"/>
      <c r="X28" s="78"/>
      <c r="Y28" s="151"/>
      <c r="Z28" s="151"/>
      <c r="AA28" s="151"/>
      <c r="AB28" s="151"/>
      <c r="AC28" s="152"/>
      <c r="AD28" s="152"/>
      <c r="AE28" s="152"/>
      <c r="AF28" s="152"/>
      <c r="AG28" s="152"/>
      <c r="AH28" s="152"/>
      <c r="AI28" s="152"/>
      <c r="AJ28" s="152"/>
      <c r="AK28" s="152"/>
    </row>
    <row r="29" spans="1:37" s="60" customFormat="1" ht="24" customHeight="1">
      <c r="A29" s="126" t="s">
        <v>107</v>
      </c>
      <c r="B29" s="166" t="s">
        <v>108</v>
      </c>
      <c r="C29" s="166"/>
      <c r="D29" s="166"/>
      <c r="E29" s="66">
        <f>F29+L29+S29+Y29</f>
        <v>36</v>
      </c>
      <c r="F29" s="66"/>
      <c r="G29" s="66"/>
      <c r="H29" s="66"/>
      <c r="I29" s="66"/>
      <c r="J29" s="67"/>
      <c r="K29" s="67"/>
      <c r="L29" s="66"/>
      <c r="M29" s="66"/>
      <c r="N29" s="66"/>
      <c r="O29" s="66"/>
      <c r="P29" s="67"/>
      <c r="Q29" s="67"/>
      <c r="R29" s="122">
        <f>S29+Y29</f>
        <v>36</v>
      </c>
      <c r="S29" s="66">
        <f>W29+X29</f>
        <v>36</v>
      </c>
      <c r="T29" s="66">
        <v>4</v>
      </c>
      <c r="U29" s="66">
        <v>12</v>
      </c>
      <c r="V29" s="66"/>
      <c r="W29" s="67">
        <f>4+12</f>
        <v>16</v>
      </c>
      <c r="X29" s="67">
        <v>20</v>
      </c>
      <c r="Y29" s="66"/>
      <c r="Z29" s="66"/>
      <c r="AA29" s="66"/>
      <c r="AB29" s="66"/>
      <c r="AC29" s="67"/>
      <c r="AD29" s="67"/>
      <c r="AE29" s="122"/>
      <c r="AF29" s="122"/>
      <c r="AG29" s="122"/>
      <c r="AH29" s="122"/>
      <c r="AI29" s="122"/>
      <c r="AJ29" s="122"/>
      <c r="AK29" s="122"/>
    </row>
    <row r="30" spans="1:37" s="60" customFormat="1" ht="13.15" customHeight="1">
      <c r="A30" s="126" t="s">
        <v>109</v>
      </c>
      <c r="B30" s="170" t="s">
        <v>187</v>
      </c>
      <c r="C30" s="170"/>
      <c r="D30" s="170"/>
      <c r="E30" s="66">
        <f>F30+L30+S30+Y30</f>
        <v>36</v>
      </c>
      <c r="F30" s="66"/>
      <c r="G30" s="66"/>
      <c r="H30" s="66"/>
      <c r="I30" s="66"/>
      <c r="J30" s="67"/>
      <c r="K30" s="67"/>
      <c r="L30" s="66"/>
      <c r="M30" s="66"/>
      <c r="N30" s="66"/>
      <c r="O30" s="66"/>
      <c r="P30" s="67"/>
      <c r="Q30" s="67"/>
      <c r="R30" s="122">
        <f>S30+Y30</f>
        <v>36</v>
      </c>
      <c r="S30" s="66"/>
      <c r="T30" s="66"/>
      <c r="U30" s="66"/>
      <c r="V30" s="66"/>
      <c r="W30" s="67"/>
      <c r="X30" s="67"/>
      <c r="Y30" s="66">
        <f>AC30+AD30</f>
        <v>36</v>
      </c>
      <c r="Z30" s="66">
        <v>4</v>
      </c>
      <c r="AA30" s="66">
        <v>12</v>
      </c>
      <c r="AB30" s="66"/>
      <c r="AC30" s="67">
        <f>4+12</f>
        <v>16</v>
      </c>
      <c r="AD30" s="67">
        <v>20</v>
      </c>
      <c r="AE30" s="122"/>
      <c r="AF30" s="122"/>
      <c r="AG30" s="122"/>
      <c r="AH30" s="122"/>
      <c r="AI30" s="122"/>
      <c r="AJ30" s="122"/>
      <c r="AK30" s="122"/>
    </row>
    <row r="31" spans="1:37" s="71" customFormat="1" ht="14.25">
      <c r="A31" s="48" t="s">
        <v>119</v>
      </c>
      <c r="B31" s="160" t="s">
        <v>120</v>
      </c>
      <c r="C31" s="160"/>
      <c r="D31" s="160"/>
      <c r="E31" s="69"/>
      <c r="F31" s="69"/>
      <c r="G31" s="69"/>
      <c r="H31" s="69"/>
      <c r="I31" s="6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s="59" customFormat="1" ht="22.5">
      <c r="A32" s="126" t="s">
        <v>121</v>
      </c>
      <c r="B32" s="118" t="s">
        <v>122</v>
      </c>
      <c r="C32" s="126" t="s">
        <v>111</v>
      </c>
      <c r="D32" s="126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>
        <v>108</v>
      </c>
      <c r="S32" s="79"/>
      <c r="T32" s="79"/>
      <c r="U32" s="79"/>
      <c r="V32" s="79"/>
      <c r="W32" s="67"/>
      <c r="X32" s="67"/>
      <c r="Y32" s="79">
        <f>AC32+AD32</f>
        <v>108</v>
      </c>
      <c r="Z32" s="79"/>
      <c r="AA32" s="79"/>
      <c r="AB32" s="79">
        <v>8</v>
      </c>
      <c r="AC32" s="64">
        <v>8</v>
      </c>
      <c r="AD32" s="64">
        <v>100</v>
      </c>
      <c r="AE32" s="64"/>
      <c r="AF32" s="64"/>
      <c r="AG32" s="64"/>
      <c r="AH32" s="64"/>
      <c r="AI32" s="64"/>
      <c r="AJ32" s="64"/>
      <c r="AK32" s="64"/>
    </row>
    <row r="33" spans="1:38" s="59" customFormat="1" ht="15">
      <c r="A33" s="126" t="s">
        <v>123</v>
      </c>
      <c r="B33" s="126" t="s">
        <v>124</v>
      </c>
      <c r="C33" s="126" t="s">
        <v>111</v>
      </c>
      <c r="D33" s="126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4"/>
      <c r="AD33" s="64"/>
      <c r="AE33" s="64">
        <v>108</v>
      </c>
      <c r="AF33" s="64">
        <f>AG33+AH33</f>
        <v>108</v>
      </c>
      <c r="AG33" s="64">
        <v>8</v>
      </c>
      <c r="AH33" s="64">
        <v>100</v>
      </c>
      <c r="AI33" s="64"/>
      <c r="AJ33" s="64"/>
      <c r="AK33" s="64"/>
      <c r="AL33" s="131"/>
    </row>
    <row r="34" spans="1:38" s="71" customFormat="1" ht="14.25">
      <c r="A34" s="124" t="s">
        <v>125</v>
      </c>
      <c r="B34" s="160" t="s">
        <v>126</v>
      </c>
      <c r="C34" s="160"/>
      <c r="D34" s="160"/>
      <c r="E34" s="69"/>
      <c r="F34" s="69"/>
      <c r="G34" s="69"/>
      <c r="H34" s="69"/>
      <c r="I34" s="6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70"/>
      <c r="AD34" s="70"/>
      <c r="AE34" s="70"/>
      <c r="AF34" s="70"/>
      <c r="AG34" s="70"/>
      <c r="AH34" s="70"/>
      <c r="AI34" s="70"/>
      <c r="AJ34" s="70"/>
      <c r="AK34" s="70"/>
    </row>
    <row r="35" spans="1:38" s="60" customFormat="1" ht="45">
      <c r="A35" s="126" t="s">
        <v>127</v>
      </c>
      <c r="B35" s="118" t="s">
        <v>128</v>
      </c>
      <c r="C35" s="126" t="s">
        <v>111</v>
      </c>
      <c r="D35" s="126"/>
      <c r="E35" s="66">
        <f>F35+L35</f>
        <v>1764</v>
      </c>
      <c r="F35" s="66">
        <f>J35+K35</f>
        <v>864</v>
      </c>
      <c r="G35" s="66"/>
      <c r="H35" s="66"/>
      <c r="I35" s="66"/>
      <c r="J35" s="67"/>
      <c r="K35" s="67">
        <f>24*36</f>
        <v>864</v>
      </c>
      <c r="L35" s="66">
        <f>P35+Q35</f>
        <v>900</v>
      </c>
      <c r="M35" s="66"/>
      <c r="N35" s="66"/>
      <c r="O35" s="66"/>
      <c r="P35" s="67"/>
      <c r="Q35" s="67">
        <f>25*36</f>
        <v>900</v>
      </c>
      <c r="R35" s="79">
        <f>S35+Y35</f>
        <v>1368</v>
      </c>
      <c r="S35" s="66">
        <f>W35+X35</f>
        <v>648</v>
      </c>
      <c r="T35" s="66"/>
      <c r="U35" s="66"/>
      <c r="V35" s="66"/>
      <c r="W35" s="67">
        <v>0</v>
      </c>
      <c r="X35" s="67">
        <f>18*36</f>
        <v>648</v>
      </c>
      <c r="Y35" s="66">
        <f>AC35+AD35</f>
        <v>720</v>
      </c>
      <c r="Z35" s="66"/>
      <c r="AA35" s="66"/>
      <c r="AB35" s="66"/>
      <c r="AC35" s="122"/>
      <c r="AD35" s="122">
        <f>20*36</f>
        <v>720</v>
      </c>
      <c r="AE35" s="80">
        <f>AF35+AI35</f>
        <v>1728</v>
      </c>
      <c r="AF35" s="66">
        <f>AG35+AH35</f>
        <v>864</v>
      </c>
      <c r="AG35" s="122"/>
      <c r="AH35" s="122">
        <f>24*36</f>
        <v>864</v>
      </c>
      <c r="AI35" s="66">
        <f>AJ35+AK35</f>
        <v>864</v>
      </c>
      <c r="AJ35" s="122"/>
      <c r="AK35" s="122">
        <f>24*36</f>
        <v>864</v>
      </c>
      <c r="AL35" s="81">
        <f>E35+R35+AE35</f>
        <v>4860</v>
      </c>
    </row>
    <row r="36" spans="1:38" s="71" customFormat="1" ht="14.25">
      <c r="A36" s="124" t="s">
        <v>132</v>
      </c>
      <c r="B36" s="160" t="s">
        <v>133</v>
      </c>
      <c r="C36" s="160"/>
      <c r="D36" s="160"/>
      <c r="E36" s="69"/>
      <c r="F36" s="69"/>
      <c r="G36" s="69"/>
      <c r="H36" s="69"/>
      <c r="I36" s="6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70"/>
      <c r="AD36" s="70"/>
      <c r="AE36" s="82">
        <f>AF36+AI36</f>
        <v>0</v>
      </c>
      <c r="AF36" s="70"/>
      <c r="AG36" s="70"/>
      <c r="AH36" s="70"/>
      <c r="AI36" s="70"/>
      <c r="AJ36" s="70"/>
      <c r="AK36" s="70"/>
    </row>
    <row r="37" spans="1:38" s="60" customFormat="1" ht="15" customHeight="1">
      <c r="A37" s="126" t="s">
        <v>134</v>
      </c>
      <c r="B37" s="8" t="s">
        <v>135</v>
      </c>
      <c r="C37" s="8"/>
      <c r="D37" s="8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122"/>
      <c r="AD37" s="122"/>
      <c r="AE37" s="80">
        <f>AF37+AI37</f>
        <v>0</v>
      </c>
      <c r="AF37" s="122"/>
      <c r="AG37" s="122"/>
      <c r="AH37" s="122"/>
      <c r="AI37" s="122"/>
      <c r="AJ37" s="122"/>
      <c r="AK37" s="122"/>
    </row>
    <row r="38" spans="1:38" s="60" customFormat="1" ht="15">
      <c r="A38" s="126" t="s">
        <v>136</v>
      </c>
      <c r="B38" s="7" t="s">
        <v>137</v>
      </c>
      <c r="C38" s="7"/>
      <c r="D38" s="7"/>
      <c r="E38" s="66"/>
      <c r="F38" s="66">
        <f>J38+K38</f>
        <v>0</v>
      </c>
      <c r="G38" s="66"/>
      <c r="H38" s="66"/>
      <c r="I38" s="66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122"/>
      <c r="AD38" s="122"/>
      <c r="AE38" s="80">
        <f>AF38+AI38</f>
        <v>108</v>
      </c>
      <c r="AF38" s="122"/>
      <c r="AG38" s="122"/>
      <c r="AH38" s="122"/>
      <c r="AI38" s="122">
        <f>AJ38+AK38</f>
        <v>108</v>
      </c>
      <c r="AJ38" s="122">
        <v>18</v>
      </c>
      <c r="AK38" s="122">
        <v>90</v>
      </c>
    </row>
    <row r="39" spans="1:38" s="60" customFormat="1" ht="15" customHeight="1">
      <c r="A39" s="126" t="s">
        <v>138</v>
      </c>
      <c r="B39" s="8" t="s">
        <v>139</v>
      </c>
      <c r="C39" s="8"/>
      <c r="D39" s="8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122"/>
      <c r="AD39" s="122"/>
      <c r="AE39" s="80">
        <f>AF39+AI39</f>
        <v>0</v>
      </c>
      <c r="AF39" s="122"/>
      <c r="AG39" s="122"/>
      <c r="AH39" s="122"/>
      <c r="AI39" s="122"/>
      <c r="AJ39" s="122"/>
      <c r="AK39" s="122"/>
    </row>
    <row r="40" spans="1:38" s="60" customFormat="1" ht="67.5">
      <c r="A40" s="126" t="s">
        <v>140</v>
      </c>
      <c r="B40" s="118" t="s">
        <v>141</v>
      </c>
      <c r="C40" s="126" t="s">
        <v>129</v>
      </c>
      <c r="D40" s="126"/>
      <c r="E40" s="66"/>
      <c r="F40" s="66">
        <f>J40+K40</f>
        <v>0</v>
      </c>
      <c r="G40" s="66"/>
      <c r="H40" s="66"/>
      <c r="I40" s="66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122"/>
      <c r="AD40" s="122"/>
      <c r="AE40" s="80">
        <f>AF40+AI40</f>
        <v>216</v>
      </c>
      <c r="AF40" s="122"/>
      <c r="AG40" s="122"/>
      <c r="AH40" s="122"/>
      <c r="AI40" s="122">
        <f>AJ40+AK40</f>
        <v>216</v>
      </c>
      <c r="AJ40" s="122">
        <v>108</v>
      </c>
      <c r="AK40" s="122">
        <v>108</v>
      </c>
    </row>
    <row r="41" spans="1:38" s="60" customFormat="1">
      <c r="D41" s="131" t="s">
        <v>61</v>
      </c>
      <c r="E41" s="131"/>
      <c r="F41" s="131"/>
      <c r="G41" s="131"/>
      <c r="H41" s="131"/>
      <c r="I41" s="131"/>
    </row>
    <row r="42" spans="1:38" s="60" customFormat="1"/>
    <row r="43" spans="1:38" s="60" customFormat="1">
      <c r="C43" s="64" t="s">
        <v>167</v>
      </c>
      <c r="D43" s="64" t="s">
        <v>168</v>
      </c>
      <c r="E43" s="122">
        <v>23</v>
      </c>
      <c r="F43" s="122">
        <v>13</v>
      </c>
      <c r="G43" s="122"/>
      <c r="H43" s="122"/>
      <c r="I43" s="122"/>
      <c r="J43" s="122"/>
      <c r="K43" s="122"/>
      <c r="L43" s="122">
        <v>10</v>
      </c>
      <c r="M43" s="122"/>
      <c r="N43" s="122"/>
      <c r="O43" s="122"/>
      <c r="P43" s="122"/>
      <c r="Q43" s="122"/>
      <c r="R43" s="122">
        <v>33</v>
      </c>
      <c r="S43" s="122">
        <v>13</v>
      </c>
      <c r="T43" s="122"/>
      <c r="U43" s="122"/>
      <c r="V43" s="122"/>
      <c r="W43" s="122"/>
      <c r="X43" s="122"/>
      <c r="Y43" s="122">
        <v>20</v>
      </c>
      <c r="Z43" s="122"/>
      <c r="AA43" s="122"/>
      <c r="AB43" s="122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8" s="60" customFormat="1">
      <c r="C44" s="64" t="s">
        <v>169</v>
      </c>
      <c r="D44" s="64" t="s">
        <v>168</v>
      </c>
      <c r="E44" s="122">
        <v>38</v>
      </c>
      <c r="F44" s="64">
        <v>15</v>
      </c>
      <c r="G44" s="64"/>
      <c r="H44" s="64"/>
      <c r="I44" s="64"/>
      <c r="J44" s="122"/>
      <c r="K44" s="122"/>
      <c r="L44" s="122">
        <v>23</v>
      </c>
      <c r="M44" s="122"/>
      <c r="N44" s="122"/>
      <c r="O44" s="122"/>
      <c r="P44" s="122"/>
      <c r="Q44" s="122"/>
      <c r="R44" s="122">
        <v>39</v>
      </c>
      <c r="S44" s="122">
        <v>15</v>
      </c>
      <c r="T44" s="122"/>
      <c r="U44" s="122"/>
      <c r="V44" s="122"/>
      <c r="W44" s="122"/>
      <c r="X44" s="122"/>
      <c r="Y44" s="122">
        <v>24</v>
      </c>
      <c r="Z44" s="122"/>
      <c r="AA44" s="122"/>
      <c r="AB44" s="122"/>
      <c r="AC44" s="122"/>
      <c r="AD44" s="122"/>
      <c r="AE44" s="122">
        <v>34</v>
      </c>
      <c r="AF44" s="122">
        <v>11</v>
      </c>
      <c r="AG44" s="122"/>
      <c r="AH44" s="122"/>
      <c r="AI44" s="122">
        <v>23</v>
      </c>
      <c r="AJ44" s="122"/>
      <c r="AK44" s="122"/>
    </row>
    <row r="45" spans="1:38" s="60" customFormat="1">
      <c r="C45" s="64" t="s">
        <v>170</v>
      </c>
      <c r="D45" s="64" t="s">
        <v>168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>
        <v>3</v>
      </c>
      <c r="AF45" s="64">
        <v>3</v>
      </c>
      <c r="AG45" s="122"/>
      <c r="AH45" s="122"/>
      <c r="AI45" s="122"/>
      <c r="AJ45" s="122"/>
      <c r="AK45" s="122"/>
    </row>
    <row r="46" spans="1:38" s="60" customFormat="1">
      <c r="C46" s="64" t="s">
        <v>171</v>
      </c>
      <c r="D46" s="64" t="s">
        <v>168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>
        <v>3</v>
      </c>
      <c r="AF46" s="122"/>
      <c r="AG46" s="122"/>
      <c r="AH46" s="122"/>
      <c r="AI46" s="122">
        <v>3</v>
      </c>
      <c r="AJ46" s="122"/>
      <c r="AK46" s="122"/>
    </row>
    <row r="47" spans="1:38" s="60" customFormat="1">
      <c r="C47" s="64" t="s">
        <v>172</v>
      </c>
      <c r="D47" s="64" t="s">
        <v>168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</row>
    <row r="48" spans="1:38" s="60" customFormat="1">
      <c r="C48" s="64" t="s">
        <v>173</v>
      </c>
      <c r="D48" s="64" t="s">
        <v>168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</row>
    <row r="49" spans="3:37" s="60" customFormat="1">
      <c r="C49" s="64" t="s">
        <v>174</v>
      </c>
      <c r="D49" s="64" t="s">
        <v>168</v>
      </c>
      <c r="E49" s="122">
        <v>2</v>
      </c>
      <c r="F49" s="122"/>
      <c r="G49" s="122"/>
      <c r="H49" s="122"/>
      <c r="I49" s="122"/>
      <c r="J49" s="122"/>
      <c r="K49" s="122"/>
      <c r="L49" s="122">
        <v>2</v>
      </c>
      <c r="M49" s="122"/>
      <c r="N49" s="122"/>
      <c r="O49" s="122"/>
      <c r="P49" s="122"/>
      <c r="Q49" s="122"/>
      <c r="R49" s="122">
        <v>1</v>
      </c>
      <c r="S49" s="122"/>
      <c r="T49" s="122"/>
      <c r="U49" s="122"/>
      <c r="V49" s="122"/>
      <c r="W49" s="122"/>
      <c r="X49" s="122"/>
      <c r="Y49" s="122">
        <v>1</v>
      </c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</row>
    <row r="50" spans="3:37" s="60" customFormat="1"/>
    <row r="51" spans="3:37" s="60" customFormat="1"/>
  </sheetData>
  <mergeCells count="43">
    <mergeCell ref="B39:D39"/>
    <mergeCell ref="B31:D31"/>
    <mergeCell ref="B34:D34"/>
    <mergeCell ref="B36:D36"/>
    <mergeCell ref="B37:D37"/>
    <mergeCell ref="B38:D38"/>
    <mergeCell ref="B26:D26"/>
    <mergeCell ref="B27:D27"/>
    <mergeCell ref="B28:D28"/>
    <mergeCell ref="B29:D29"/>
    <mergeCell ref="B30:D30"/>
    <mergeCell ref="A22:A23"/>
    <mergeCell ref="B22:D22"/>
    <mergeCell ref="B23:D23"/>
    <mergeCell ref="A24:A25"/>
    <mergeCell ref="B24:D24"/>
    <mergeCell ref="B25:D25"/>
    <mergeCell ref="A18:A19"/>
    <mergeCell ref="B18:D18"/>
    <mergeCell ref="B19:D19"/>
    <mergeCell ref="A20:A21"/>
    <mergeCell ref="B20:D20"/>
    <mergeCell ref="B21:D21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AI3:AK3"/>
    <mergeCell ref="B4:D4"/>
    <mergeCell ref="B5:D5"/>
    <mergeCell ref="B6:D6"/>
    <mergeCell ref="B7:D7"/>
    <mergeCell ref="F3:K3"/>
    <mergeCell ref="L3:Q3"/>
    <mergeCell ref="S3:X3"/>
    <mergeCell ref="Y3:AD3"/>
    <mergeCell ref="AF3:AH3"/>
  </mergeCells>
  <printOptions horizontalCentered="1" gridLines="1"/>
  <pageMargins left="0.118055555555556" right="0.118055555555556" top="0.196527777777778" bottom="0.15763888888888899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>3rdUser</dc:creator>
  <cp:keywords/>
  <dc:description/>
  <cp:lastModifiedBy>aspirant.archiv</cp:lastModifiedBy>
  <cp:revision>1</cp:revision>
  <dcterms:created xsi:type="dcterms:W3CDTF">2016-06-20T13:27:48Z</dcterms:created>
  <dcterms:modified xsi:type="dcterms:W3CDTF">2020-09-08T14:50:52Z</dcterms:modified>
  <cp:category/>
  <cp:contentStatus/>
</cp:coreProperties>
</file>