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Титул 5.8.1" sheetId="1" state="visible" r:id="rId1"/>
    <sheet name="5.8.1" sheetId="2" state="visible" r:id="rId2"/>
    <sheet name="Титул 5.8.2-И" sheetId="3" state="visible" r:id="rId3"/>
    <sheet name="5.8.2-И" sheetId="4" state="visible" r:id="rId4"/>
    <sheet name="5.8.2. -2024 г." sheetId="5" state="visible" r:id="rId5"/>
    <sheet name="5.8.2-ИО" sheetId="6" state="visible" r:id="rId6"/>
    <sheet name="Титул 5.8.7" sheetId="7" state="visible" r:id="rId7"/>
    <sheet name="5.8.7" sheetId="8" state="visible" r:id="rId8"/>
    <sheet name="Лист1" sheetId="9" state="visible" r:id="rId9"/>
  </sheets>
  <definedNames>
    <definedName name="_xlnm.Print_Area" localSheetId="0">'Титул 5.8.1'!$A$1:$C$23</definedName>
    <definedName name="_xlnm.Print_Area" localSheetId="2">'Титул 5.8.2-И'!$A$1:$C$23</definedName>
    <definedName name="_xlnm.Print_Area" localSheetId="4">'5.8.2. -2024 г.'!$A$1:$C$23</definedName>
    <definedName name="_xlnm.Print_Area" localSheetId="6">'Титул 5.8.7'!$A$1:$C$23</definedName>
  </definedNames>
  <calcPr/>
</workbook>
</file>

<file path=xl/sharedStrings.xml><?xml version="1.0" encoding="utf-8"?>
<sst xmlns="http://schemas.openxmlformats.org/spreadsheetml/2006/main" count="126" uniqueCount="126">
  <si>
    <t xml:space="preserve">МИНИСТЕРСТВО ПРОСВЕЩЕНИЯ РОССИЙСКОЙ ФЕДЕРАЦИИ</t>
  </si>
  <si>
    <t xml:space="preserve">ФЕДЕРАЛЬНОЕ ГОСУДАРСТВЕННОЕ БЮДЖЕТНОЕ НАУЧНОЕ УЧРЕЖДЕНИЕ</t>
  </si>
  <si>
    <t xml:space="preserve"> «ИНСТИТУТ СТРАТЕГИИ РАЗВИТИЯ ОБРАЗОВАНИЯ»
</t>
  </si>
  <si>
    <t>«УТВЕРЖДАЮ»</t>
  </si>
  <si>
    <t xml:space="preserve"> Директор ФГБНУ  «Институт стратегии развития образования" </t>
  </si>
  <si>
    <t xml:space="preserve">_______________________Т.В. Суханова</t>
  </si>
  <si>
    <t xml:space="preserve">"31" октября 2023 г.</t>
  </si>
  <si>
    <t xml:space="preserve">УЧЕБНЫЙ ПЛАН</t>
  </si>
  <si>
    <t>«Утверждаю«</t>
  </si>
  <si>
    <t xml:space="preserve">С.В. Иванова</t>
  </si>
  <si>
    <t xml:space="preserve">НАУЧНАЯ СПЕЦИАЛЬНОСТЬ</t>
  </si>
  <si>
    <t xml:space="preserve">5.8.1. Общая педагогика, история педагогики и образования</t>
  </si>
  <si>
    <r>
      <t xml:space="preserve">ФОРМА ОБУЧЕНИЯ: </t>
    </r>
    <r>
      <rPr>
        <b/>
        <sz val="14"/>
        <rFont val="Times New Roman"/>
      </rPr>
      <t>очная</t>
    </r>
  </si>
  <si>
    <r>
      <t xml:space="preserve">СРОК ОБУЧЕНИЯ: </t>
    </r>
    <r>
      <rPr>
        <b/>
        <sz val="14"/>
        <rFont val="Times New Roman"/>
      </rPr>
      <t xml:space="preserve">3 года - очная форма</t>
    </r>
  </si>
  <si>
    <r>
      <t xml:space="preserve">ГОД НАЧАЛА ПОДГОТОВКИ: </t>
    </r>
    <r>
      <rPr>
        <b/>
        <sz val="14"/>
        <rFont val="Times New Roman"/>
      </rPr>
      <t>2024</t>
    </r>
  </si>
  <si>
    <t xml:space="preserve">Федеральные государственные требования к структуре программ подготовки научных и научно-педагогических кадров в аспирантуре</t>
  </si>
  <si>
    <t xml:space="preserve"> (утв. приказом Министерства науки и высшего образования Российской Федерации от 20 октября 2021 г. № 951)</t>
  </si>
  <si>
    <t xml:space="preserve">Количество академических часов в зачетной единице - 36</t>
  </si>
  <si>
    <t>СОГЛАСОВАНО:</t>
  </si>
  <si>
    <t xml:space="preserve">Заведующий кафедрой по глобальному образованию                                                                                                                                                 С.В. Иванова</t>
  </si>
  <si>
    <t xml:space="preserve">Начальник управления подготовки научно-педагогических кадров высшей квалификации                                                                               М.Г. Победоносцева</t>
  </si>
  <si>
    <t>Индекс</t>
  </si>
  <si>
    <t>Наименование</t>
  </si>
  <si>
    <t xml:space="preserve">Формы контроля, семестры</t>
  </si>
  <si>
    <t>ЗЕ</t>
  </si>
  <si>
    <t xml:space="preserve">Количество часов</t>
  </si>
  <si>
    <t xml:space="preserve">в том числе</t>
  </si>
  <si>
    <t xml:space="preserve">Курс 1. Семестр 1</t>
  </si>
  <si>
    <t xml:space="preserve">Курс 1. Семестр 2</t>
  </si>
  <si>
    <t xml:space="preserve">Курс 2. Семестр 3</t>
  </si>
  <si>
    <t xml:space="preserve">Курс 2. Семестр 4</t>
  </si>
  <si>
    <t xml:space="preserve">Курс 3. Семестр 5</t>
  </si>
  <si>
    <t xml:space="preserve">Курс 3. Семестр 6</t>
  </si>
  <si>
    <t>Экзамены</t>
  </si>
  <si>
    <t>Зачеты</t>
  </si>
  <si>
    <t xml:space="preserve">Дифференцированные зачеты (зач. с оценкой) </t>
  </si>
  <si>
    <t xml:space="preserve">из них</t>
  </si>
  <si>
    <t>Часов</t>
  </si>
  <si>
    <t xml:space="preserve">Контактная работа</t>
  </si>
  <si>
    <t>Лекции</t>
  </si>
  <si>
    <t xml:space="preserve">Практические занятия</t>
  </si>
  <si>
    <t xml:space="preserve">Индивидуальные консультации</t>
  </si>
  <si>
    <t xml:space="preserve">Групповые консультации</t>
  </si>
  <si>
    <t xml:space="preserve">Самостоятельная работа аспирантов</t>
  </si>
  <si>
    <t>Контроль</t>
  </si>
  <si>
    <t xml:space="preserve">Конс. инд.</t>
  </si>
  <si>
    <t xml:space="preserve">Конс. групп.</t>
  </si>
  <si>
    <t>1.</t>
  </si>
  <si>
    <t xml:space="preserve">Научный компонент</t>
  </si>
  <si>
    <t>1.НД</t>
  </si>
  <si>
    <t xml:space="preserve">Научная деятельность, направленная на подготовку диссертации к защите</t>
  </si>
  <si>
    <t>1.НД.1</t>
  </si>
  <si>
    <t xml:space="preserve">Научная деятельность</t>
  </si>
  <si>
    <t xml:space="preserve">Методология 1,2 семестр по 10 часов групповых консультаций, Технологии анализа и синтеза 3,4 семестр по 10 часов групповых консультаций?, Богуславский - историческая часть диссертации  2 семестр 10 часов групповых консультаций?, методы и модели педагогического исследования - 4 семестр 10 часов групповых консультаций, Победоносцева - 1 семестр 4 часа групповых консультаций, 5 семестр 4 часа групповых консультаций, 6 семестр - 4 часа групповых консультаций, по 25 часов в каждом году консультаций научных руководителей</t>
  </si>
  <si>
    <t>1.НД.2</t>
  </si>
  <si>
    <t xml:space="preserve">Научные семинары</t>
  </si>
  <si>
    <t>2,3,4,5,6</t>
  </si>
  <si>
    <t xml:space="preserve">лаборатории, подготовка к конференциям</t>
  </si>
  <si>
    <t>1.ПП</t>
  </si>
  <si>
    <t xml:space="preserve">Подготовка публикаций и заявок</t>
  </si>
  <si>
    <t xml:space="preserve">Короткина  семестр 2 - 2 ЗЕ (Подготовка публикаций), Иностранный язык 2-6 семестр - 1 ЗЕ (Подготовка публикаций  индивидуальные консультации), Пустыльник 3-5 семестр - 2 ЗЕ (Подготовка публикаций, заявок, помощь в рамках консультаций по подаче заявок от стипендий до грантов с патентами)</t>
  </si>
  <si>
    <t>1.ПА</t>
  </si>
  <si>
    <t xml:space="preserve">Промежуточная аттестация по этапам выполнения научного исследования</t>
  </si>
  <si>
    <t xml:space="preserve">1,2,3,4, 5,6</t>
  </si>
  <si>
    <t xml:space="preserve">добавить групповые и индивидуальные консультации?</t>
  </si>
  <si>
    <t>Итого:</t>
  </si>
  <si>
    <t>2.</t>
  </si>
  <si>
    <t xml:space="preserve">Образовательный компонент</t>
  </si>
  <si>
    <t>2.ОД</t>
  </si>
  <si>
    <t xml:space="preserve">Обязательные дисциплины</t>
  </si>
  <si>
    <t>2.ОД.1</t>
  </si>
  <si>
    <t xml:space="preserve">Иностранный язык</t>
  </si>
  <si>
    <t>2.ОД.2</t>
  </si>
  <si>
    <t xml:space="preserve">История и философия науки</t>
  </si>
  <si>
    <t>2.ОД.3</t>
  </si>
  <si>
    <t xml:space="preserve">Общая педагогика, история педагогики и образования</t>
  </si>
  <si>
    <t>1,2,3</t>
  </si>
  <si>
    <t>2.ОД.4</t>
  </si>
  <si>
    <t xml:space="preserve">Методология педагогического исследования</t>
  </si>
  <si>
    <t>2.ОД.5</t>
  </si>
  <si>
    <t xml:space="preserve">Основы философии образования</t>
  </si>
  <si>
    <t>2.ОД.6</t>
  </si>
  <si>
    <t xml:space="preserve">Функциональная грамотность исследователя</t>
  </si>
  <si>
    <t>2.ОД.7</t>
  </si>
  <si>
    <t xml:space="preserve">Методы и модели педагогического исследования</t>
  </si>
  <si>
    <t>2.ОД.8</t>
  </si>
  <si>
    <t xml:space="preserve">Педагогика и психология высшей школы</t>
  </si>
  <si>
    <t>2.ОД.9</t>
  </si>
  <si>
    <t xml:space="preserve">Методы обработки данных в научно-педагогическом исследовании</t>
  </si>
  <si>
    <t>2.ОД.10</t>
  </si>
  <si>
    <t xml:space="preserve">Правовые основы деятельности преподавателя высшей школы</t>
  </si>
  <si>
    <t>2.ОД.11</t>
  </si>
  <si>
    <t xml:space="preserve">Здоровьесберегающие технологии в образовании</t>
  </si>
  <si>
    <t>2.ЭД</t>
  </si>
  <si>
    <t xml:space="preserve">Элективные дисциплины</t>
  </si>
  <si>
    <t>2.ЭД.1</t>
  </si>
  <si>
    <t xml:space="preserve">Альтернативные образовательные системы</t>
  </si>
  <si>
    <t xml:space="preserve">Метод проектов и проектная деятельность в отечественном образовании</t>
  </si>
  <si>
    <t>2.ЭД.2</t>
  </si>
  <si>
    <t xml:space="preserve">Теория и практика дополнительного образования детей и взрослых</t>
  </si>
  <si>
    <t xml:space="preserve">Развитие образования в условиях цифровой трансформации</t>
  </si>
  <si>
    <t>2.П</t>
  </si>
  <si>
    <t>Практики</t>
  </si>
  <si>
    <t>2.П.1</t>
  </si>
  <si>
    <t xml:space="preserve">Научно-исследовательская практика</t>
  </si>
  <si>
    <t>2.П.2</t>
  </si>
  <si>
    <t xml:space="preserve">Педагогическая практика</t>
  </si>
  <si>
    <t>2.ПА</t>
  </si>
  <si>
    <t xml:space="preserve">Промежуточная аттестация по дисциплинам и практикам</t>
  </si>
  <si>
    <t>3.</t>
  </si>
  <si>
    <t xml:space="preserve">Итоговая аттестация</t>
  </si>
  <si>
    <t>3.ИА</t>
  </si>
  <si>
    <t>Итого</t>
  </si>
  <si>
    <t xml:space="preserve"> «ИНСТИТУТ СТРАТЕГИИ РАЗВИТИЯ ОБРАЗОВАНИЯ РОССИЙСКОЙ АКАДЕМИИ ОБРАЗОВАНИЯ»
</t>
  </si>
  <si>
    <t xml:space="preserve">И.о. директора ФГБНУ  «Институт стратегии развития образования </t>
  </si>
  <si>
    <t xml:space="preserve">Российской академии образования»</t>
  </si>
  <si>
    <t xml:space="preserve">"15" марта 2022 г.</t>
  </si>
  <si>
    <t xml:space="preserve">5.8.2. Теория и методика обучения и воспитания (информатика)</t>
  </si>
  <si>
    <r>
      <t xml:space="preserve">ГОД НАЧАЛА ПОДГОТОВКИ: </t>
    </r>
    <r>
      <rPr>
        <b/>
        <sz val="14"/>
        <rFont val="Times New Roman"/>
      </rPr>
      <t>2022</t>
    </r>
  </si>
  <si>
    <t>1,2,3,4,5,6</t>
  </si>
  <si>
    <t xml:space="preserve">Теория и методика обучения и воспитания (информатика)</t>
  </si>
  <si>
    <t xml:space="preserve"> Директор ФГБНУ  «Институт стратегии развития образования"</t>
  </si>
  <si>
    <t xml:space="preserve">5.8.2. Теория и методика обучения и воспитания ( по областям и уровням образования)</t>
  </si>
  <si>
    <t xml:space="preserve">Теория и методика обучения и воспитания (информатизация образования)</t>
  </si>
  <si>
    <t xml:space="preserve">5.8.7. Методология и технология профессионального образования</t>
  </si>
  <si>
    <t xml:space="preserve">Методология и технология профессионального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</si>
</sst>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6">
    <font>
      <sz val="10.000000"/>
      <color theme="1"/>
      <name val="Arial"/>
    </font>
    <font>
      <sz val="10.000000"/>
      <name val="Arial"/>
    </font>
    <font>
      <sz val="9.000000"/>
      <name val="Tahoma"/>
    </font>
    <font>
      <sz val="9.000000"/>
      <name val="Arial"/>
    </font>
    <font>
      <sz val="8.000000"/>
      <name val="Tahoma"/>
    </font>
    <font>
      <sz val="8.250000"/>
      <name val="Tahoma"/>
    </font>
    <font>
      <b/>
      <sz val="12.000000"/>
      <name val="Times New Roman"/>
    </font>
    <font>
      <sz val="14.000000"/>
      <name val="Times New Roman"/>
    </font>
    <font>
      <b/>
      <sz val="14.000000"/>
      <name val="Times New Roman"/>
    </font>
    <font>
      <sz val="11.000000"/>
      <name val="Arial"/>
    </font>
    <font>
      <sz val="12.000000"/>
      <name val="Times New Roman"/>
    </font>
    <font>
      <sz val="10.000000"/>
      <name val="Times New Roman"/>
    </font>
    <font>
      <sz val="8.000000"/>
      <name val="Arial"/>
    </font>
    <font>
      <sz val="8.000000"/>
      <name val="Times New Roman"/>
    </font>
    <font>
      <b/>
      <sz val="8.000000"/>
      <name val="Times New Roman"/>
    </font>
    <font>
      <b/>
      <sz val="8.00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0.099978637043366805"/>
        <bgColor theme="2" tint="-0.099978637043366805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8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1" applyFont="1" applyFill="1" applyBorder="1"/>
    <xf fontId="4" fillId="0" borderId="0" numFmtId="0" applyNumberFormat="1" applyFont="1" applyFill="1" applyBorder="1"/>
    <xf fontId="5" fillId="0" borderId="0" numFmtId="0" applyNumberFormat="1" applyFont="1" applyFill="1" applyBorder="1"/>
    <xf fontId="4" fillId="0" borderId="0" numFmtId="0" applyNumberFormat="1" applyFont="1" applyFill="1" applyBorder="1"/>
  </cellStyleXfs>
  <cellXfs count="187">
    <xf fontId="0" fillId="0" borderId="0" numFmtId="0" xfId="0"/>
    <xf fontId="6" fillId="0" borderId="0" numFmtId="0" xfId="0" applyFont="1" applyAlignment="1">
      <alignment horizontal="center" vertical="center"/>
    </xf>
    <xf fontId="0" fillId="0" borderId="0" numFmtId="0" xfId="0" applyAlignment="1">
      <alignment horizontal="left" vertical="top"/>
    </xf>
    <xf fontId="0" fillId="0" borderId="0" numFmtId="0" xfId="0"/>
    <xf fontId="7" fillId="0" borderId="0" numFmtId="0" xfId="0" applyFont="1" applyAlignment="1">
      <alignment horizontal="center" vertical="top" wrapText="1"/>
    </xf>
    <xf fontId="7" fillId="0" borderId="0" numFmtId="0" xfId="0" applyFont="1" applyAlignment="1">
      <alignment horizontal="right" vertical="top" wrapText="1"/>
    </xf>
    <xf fontId="7" fillId="0" borderId="0" numFmtId="0" xfId="0" applyFont="1" applyAlignment="1">
      <alignment horizontal="right" vertical="center" wrapText="1"/>
    </xf>
    <xf fontId="8" fillId="0" borderId="0" numFmtId="0" xfId="0" applyFont="1" applyAlignment="1">
      <alignment horizontal="center" wrapText="1"/>
    </xf>
    <xf fontId="9" fillId="0" borderId="0" numFmtId="0" xfId="0" applyFont="1" applyAlignment="1">
      <alignment horizontal="left" vertical="center" wrapText="1"/>
    </xf>
    <xf fontId="1" fillId="0" borderId="0" numFmtId="0" xfId="0" applyFont="1"/>
    <xf fontId="7" fillId="0" borderId="0" numFmtId="0" xfId="0" applyFont="1" applyAlignment="1">
      <alignment horizontal="center" vertical="top"/>
    </xf>
    <xf fontId="1" fillId="0" borderId="0" numFmtId="0" xfId="0" applyFont="1" applyAlignment="1">
      <alignment horizontal="center" wrapText="1"/>
    </xf>
    <xf fontId="8" fillId="0" borderId="0" numFmtId="0" xfId="0" applyFont="1" applyAlignment="1">
      <alignment horizontal="center"/>
    </xf>
    <xf fontId="7" fillId="0" borderId="0" numFmtId="0" xfId="0" applyFont="1" applyAlignment="1">
      <alignment horizontal="center"/>
    </xf>
    <xf fontId="0" fillId="0" borderId="0" numFmtId="0" xfId="0" applyAlignment="1">
      <alignment horizontal="center" vertical="top" wrapText="1"/>
    </xf>
    <xf fontId="10" fillId="0" borderId="0" numFmtId="0" xfId="0" applyFont="1" applyAlignment="1">
      <alignment horizontal="center" vertical="center" wrapText="1"/>
    </xf>
    <xf fontId="10" fillId="0" borderId="0" numFmtId="0" xfId="0" applyFont="1" applyAlignment="1">
      <alignment horizontal="center" vertical="top" wrapText="1"/>
    </xf>
    <xf fontId="10" fillId="0" borderId="0" numFmtId="0" xfId="0" applyFont="1" applyAlignment="1">
      <alignment horizontal="left" vertical="center" wrapText="1"/>
    </xf>
    <xf fontId="10" fillId="0" borderId="0" numFmtId="0" xfId="0" applyFont="1" applyAlignment="1">
      <alignment horizontal="left" vertical="top" wrapText="1"/>
    </xf>
    <xf fontId="11" fillId="0" borderId="0" numFmtId="0" xfId="0" applyFont="1" applyAlignment="1">
      <alignment horizontal="left" vertical="top"/>
    </xf>
    <xf fontId="11" fillId="0" borderId="0" numFmtId="0" xfId="0" applyFont="1" applyAlignment="1">
      <alignment horizontal="left"/>
    </xf>
    <xf fontId="12" fillId="0" borderId="0" numFmtId="0" xfId="1" applyFont="1" applyAlignment="1">
      <alignment horizontal="left" vertical="top"/>
    </xf>
    <xf fontId="12" fillId="0" borderId="0" numFmtId="0" xfId="1" applyFont="1" applyAlignment="1">
      <alignment horizontal="left" vertical="center" wrapText="1"/>
    </xf>
    <xf fontId="12" fillId="0" borderId="0" numFmtId="0" xfId="1" applyFont="1" applyAlignment="1">
      <alignment horizontal="left"/>
    </xf>
    <xf fontId="12" fillId="2" borderId="0" numFmtId="0" xfId="1" applyFont="1" applyFill="1" applyAlignment="1">
      <alignment horizontal="left"/>
    </xf>
    <xf fontId="1" fillId="2" borderId="0" numFmtId="0" xfId="0" applyFont="1" applyFill="1"/>
    <xf fontId="13" fillId="0" borderId="0" numFmtId="0" xfId="1" applyFont="1" applyAlignment="1">
      <alignment horizontal="center" vertical="center"/>
    </xf>
    <xf fontId="13" fillId="0" borderId="1" numFmtId="0" xfId="1" applyFont="1" applyBorder="1" applyAlignment="1">
      <alignment horizontal="center" vertical="center" wrapText="1"/>
    </xf>
    <xf fontId="14" fillId="0" borderId="1" numFmtId="0" xfId="1" applyFont="1" applyBorder="1" applyAlignment="1">
      <alignment horizontal="center" vertical="center" wrapText="1"/>
    </xf>
    <xf fontId="13" fillId="0" borderId="2" numFmtId="0" xfId="1" applyFont="1" applyBorder="1" applyAlignment="1">
      <alignment horizontal="center" vertical="center" wrapText="1"/>
    </xf>
    <xf fontId="13" fillId="0" borderId="3" numFmtId="0" xfId="1" applyFont="1" applyBorder="1" applyAlignment="1">
      <alignment horizontal="center" vertical="center" wrapText="1"/>
    </xf>
    <xf fontId="13" fillId="0" borderId="4" numFmtId="0" xfId="1" applyFont="1" applyBorder="1" applyAlignment="1">
      <alignment horizontal="center" vertical="center" wrapText="1"/>
    </xf>
    <xf fontId="13" fillId="0" borderId="1" numFmtId="0" xfId="1" applyFont="1" applyBorder="1" applyAlignment="1">
      <alignment horizontal="center" textRotation="90" vertical="center" wrapText="1"/>
    </xf>
    <xf fontId="13" fillId="0" borderId="5" numFmtId="0" xfId="1" applyFont="1" applyBorder="1" applyAlignment="1">
      <alignment horizontal="center" textRotation="90" vertical="center" wrapText="1"/>
    </xf>
    <xf fontId="13" fillId="0" borderId="6" numFmtId="0" xfId="1" applyFont="1" applyBorder="1" applyAlignment="1">
      <alignment horizontal="center" vertical="center" wrapText="1"/>
    </xf>
    <xf fontId="13" fillId="0" borderId="7" numFmtId="0" xfId="1" applyFont="1" applyBorder="1" applyAlignment="1">
      <alignment horizontal="center" vertical="center" wrapText="1"/>
    </xf>
    <xf fontId="13" fillId="0" borderId="8" numFmtId="0" xfId="1" applyFont="1" applyBorder="1" applyAlignment="1">
      <alignment horizontal="center" vertical="center" wrapText="1"/>
    </xf>
    <xf fontId="13" fillId="0" borderId="6" numFmtId="0" xfId="1" applyFont="1" applyBorder="1" applyAlignment="1">
      <alignment horizontal="center" vertical="center"/>
    </xf>
    <xf fontId="13" fillId="0" borderId="7" numFmtId="0" xfId="1" applyFont="1" applyBorder="1" applyAlignment="1">
      <alignment horizontal="center" vertical="center"/>
    </xf>
    <xf fontId="13" fillId="0" borderId="8" numFmtId="0" xfId="1" applyFont="1" applyBorder="1" applyAlignment="1">
      <alignment horizontal="center" vertical="center"/>
    </xf>
    <xf fontId="13" fillId="2" borderId="0" numFmtId="0" xfId="1" applyFont="1" applyFill="1" applyAlignment="1">
      <alignment horizontal="center" vertical="center"/>
    </xf>
    <xf fontId="13" fillId="0" borderId="9" numFmtId="0" xfId="1" applyFont="1" applyBorder="1" applyAlignment="1">
      <alignment horizontal="center" vertical="center" wrapText="1"/>
    </xf>
    <xf fontId="14" fillId="0" borderId="9" numFmtId="0" xfId="1" applyFont="1" applyBorder="1" applyAlignment="1">
      <alignment horizontal="center" vertical="center" wrapText="1"/>
    </xf>
    <xf fontId="13" fillId="0" borderId="9" numFmtId="0" xfId="1" applyFont="1" applyBorder="1" applyAlignment="1">
      <alignment horizontal="center" textRotation="90" vertical="center" wrapText="1"/>
    </xf>
    <xf fontId="13" fillId="0" borderId="10" numFmtId="0" xfId="1" applyFont="1" applyBorder="1" applyAlignment="1">
      <alignment horizontal="center" textRotation="90" vertical="center" wrapText="1"/>
    </xf>
    <xf fontId="11" fillId="0" borderId="7" numFmtId="0" xfId="0" applyFont="1" applyBorder="1" applyAlignment="1">
      <alignment horizontal="center" vertical="center"/>
    </xf>
    <xf fontId="11" fillId="0" borderId="8" numFmtId="0" xfId="0" applyFont="1" applyBorder="1" applyAlignment="1">
      <alignment horizontal="center" vertical="center"/>
    </xf>
    <xf fontId="13" fillId="0" borderId="1" numFmtId="0" xfId="1" applyFont="1" applyBorder="1" applyAlignment="1">
      <alignment horizontal="center" vertical="center"/>
    </xf>
    <xf fontId="13" fillId="0" borderId="11" numFmtId="0" xfId="1" applyFont="1" applyBorder="1" applyAlignment="1">
      <alignment horizontal="center" vertical="center" wrapText="1"/>
    </xf>
    <xf fontId="14" fillId="0" borderId="11" numFmtId="0" xfId="1" applyFont="1" applyBorder="1" applyAlignment="1">
      <alignment horizontal="center" vertical="center" wrapText="1"/>
    </xf>
    <xf fontId="13" fillId="0" borderId="11" numFmtId="0" xfId="1" applyFont="1" applyBorder="1" applyAlignment="1">
      <alignment horizontal="center" textRotation="90" vertical="center" wrapText="1"/>
    </xf>
    <xf fontId="13" fillId="0" borderId="12" numFmtId="0" xfId="1" applyFont="1" applyBorder="1" applyAlignment="1">
      <alignment horizontal="center" textRotation="90" vertical="center" wrapText="1"/>
    </xf>
    <xf fontId="13" fillId="0" borderId="11" numFmtId="0" xfId="1" applyFont="1" applyBorder="1" applyAlignment="1">
      <alignment horizontal="center" vertical="center"/>
    </xf>
    <xf fontId="15" fillId="0" borderId="0" numFmtId="0" xfId="1" applyFont="1" applyAlignment="1">
      <alignment horizontal="left"/>
    </xf>
    <xf fontId="15" fillId="0" borderId="12" numFmtId="0" xfId="1" applyFont="1" applyBorder="1" applyAlignment="1">
      <alignment horizontal="left" vertical="top"/>
    </xf>
    <xf fontId="15" fillId="0" borderId="6" numFmtId="0" xfId="1" applyFont="1" applyBorder="1" applyAlignment="1">
      <alignment horizontal="left" vertical="center" wrapText="1"/>
    </xf>
    <xf fontId="12" fillId="2" borderId="12" numFmtId="9" xfId="1" applyNumberFormat="1" applyFont="1" applyFill="1" applyBorder="1" applyAlignment="1">
      <alignment horizontal="left" vertical="top"/>
    </xf>
    <xf fontId="15" fillId="2" borderId="0" numFmtId="0" xfId="1" applyFont="1" applyFill="1" applyAlignment="1">
      <alignment horizontal="left"/>
    </xf>
    <xf fontId="12" fillId="0" borderId="12" numFmtId="0" xfId="1" applyFont="1" applyBorder="1" applyAlignment="1">
      <alignment horizontal="left" vertical="top"/>
    </xf>
    <xf fontId="12" fillId="0" borderId="6" numFmtId="0" xfId="1" applyFont="1" applyBorder="1" applyAlignment="1">
      <alignment horizontal="left" vertical="center" wrapText="1"/>
    </xf>
    <xf fontId="12" fillId="0" borderId="12" numFmtId="1" xfId="1" applyNumberFormat="1" applyFont="1" applyBorder="1" applyAlignment="1">
      <alignment horizontal="left" vertical="top"/>
    </xf>
    <xf fontId="12" fillId="0" borderId="12" numFmtId="0" xfId="1" applyFont="1" applyBorder="1" applyAlignment="1">
      <alignment horizontal="left"/>
    </xf>
    <xf fontId="12" fillId="0" borderId="12" numFmtId="0" xfId="1" applyFont="1" applyBorder="1" applyAlignment="1">
      <alignment horizontal="left" vertical="center" wrapText="1"/>
    </xf>
    <xf fontId="12" fillId="0" borderId="12" numFmtId="0" xfId="1" applyFont="1" applyBorder="1" applyAlignment="1">
      <alignment horizontal="left" vertical="top" wrapText="1"/>
    </xf>
    <xf fontId="12" fillId="3" borderId="0" numFmtId="0" xfId="1" applyFont="1" applyFill="1" applyAlignment="1">
      <alignment horizontal="left"/>
    </xf>
    <xf fontId="15" fillId="3" borderId="12" numFmtId="0" xfId="1" applyFont="1" applyFill="1" applyBorder="1" applyAlignment="1">
      <alignment horizontal="left" vertical="top"/>
    </xf>
    <xf fontId="12" fillId="3" borderId="6" numFmtId="0" xfId="1" applyFont="1" applyFill="1" applyBorder="1" applyAlignment="1">
      <alignment horizontal="left" vertical="center" wrapText="1"/>
    </xf>
    <xf fontId="12" fillId="3" borderId="12" numFmtId="0" xfId="1" applyFont="1" applyFill="1" applyBorder="1" applyAlignment="1">
      <alignment horizontal="left" vertical="top"/>
    </xf>
    <xf fontId="12" fillId="3" borderId="12" numFmtId="1" xfId="1" applyNumberFormat="1" applyFont="1" applyFill="1" applyBorder="1" applyAlignment="1">
      <alignment horizontal="left" vertical="top"/>
    </xf>
    <xf fontId="12" fillId="4" borderId="0" numFmtId="0" xfId="1" applyFont="1" applyFill="1" applyAlignment="1">
      <alignment horizontal="left"/>
    </xf>
    <xf fontId="15" fillId="0" borderId="0" numFmtId="0" xfId="1" applyFont="1" applyAlignment="1">
      <alignment horizontal="center" vertical="center"/>
    </xf>
    <xf fontId="15" fillId="0" borderId="12" numFmtId="0" xfId="1" applyFont="1" applyBorder="1" applyAlignment="1">
      <alignment horizontal="center" vertical="center"/>
    </xf>
    <xf fontId="12" fillId="0" borderId="12" numFmtId="0" xfId="1" applyFont="1" applyBorder="1" applyAlignment="1">
      <alignment horizontal="center" vertical="center"/>
    </xf>
    <xf fontId="15" fillId="2" borderId="0" numFmtId="0" xfId="1" applyFont="1" applyFill="1" applyAlignment="1">
      <alignment horizontal="center" vertical="center"/>
    </xf>
    <xf fontId="12" fillId="0" borderId="0" numFmtId="0" xfId="1" applyFont="1" applyAlignment="1">
      <alignment horizontal="center" vertical="center"/>
    </xf>
    <xf fontId="12" fillId="0" borderId="1" numFmtId="0" xfId="1" applyFont="1" applyBorder="1" applyAlignment="1">
      <alignment horizontal="center" vertical="center"/>
    </xf>
    <xf fontId="12" fillId="0" borderId="5" numFmtId="0" xfId="1" applyFont="1" applyBorder="1" applyAlignment="1">
      <alignment horizontal="left" vertical="center" wrapText="1"/>
    </xf>
    <xf fontId="12" fillId="0" borderId="12" numFmtId="1" xfId="1" applyNumberFormat="1" applyFont="1" applyBorder="1" applyAlignment="1">
      <alignment horizontal="center" vertical="center"/>
    </xf>
    <xf fontId="12" fillId="2" borderId="0" numFmtId="0" xfId="1" applyFont="1" applyFill="1" applyAlignment="1">
      <alignment horizontal="center" vertical="center"/>
    </xf>
    <xf fontId="12" fillId="5" borderId="1" numFmtId="0" xfId="1" applyFont="1" applyFill="1" applyBorder="1" applyAlignment="1">
      <alignment horizontal="center" vertical="center"/>
    </xf>
    <xf fontId="12" fillId="5" borderId="5" numFmtId="0" xfId="1" applyFont="1" applyFill="1" applyBorder="1" applyAlignment="1">
      <alignment horizontal="left" vertical="center" wrapText="1"/>
    </xf>
    <xf fontId="12" fillId="5" borderId="12" numFmtId="0" xfId="1" applyFont="1" applyFill="1" applyBorder="1" applyAlignment="1">
      <alignment horizontal="center" vertical="center"/>
    </xf>
    <xf fontId="12" fillId="2" borderId="12" numFmtId="0" xfId="1" applyFont="1" applyFill="1" applyBorder="1" applyAlignment="1">
      <alignment horizontal="center" vertical="center"/>
    </xf>
    <xf fontId="12" fillId="6" borderId="0" numFmtId="0" xfId="1" applyFont="1" applyFill="1" applyAlignment="1">
      <alignment horizontal="center" vertical="center"/>
    </xf>
    <xf fontId="15" fillId="3" borderId="12" numFmtId="0" xfId="1" applyFont="1" applyFill="1" applyBorder="1" applyAlignment="1">
      <alignment horizontal="center" vertical="center"/>
    </xf>
    <xf fontId="12" fillId="3" borderId="12" numFmtId="0" xfId="1" applyFont="1" applyFill="1" applyBorder="1" applyAlignment="1">
      <alignment horizontal="center" vertical="center"/>
    </xf>
    <xf fontId="12" fillId="3" borderId="12" numFmtId="1" xfId="1" applyNumberFormat="1" applyFont="1" applyFill="1" applyBorder="1" applyAlignment="1">
      <alignment horizontal="center" vertical="center"/>
    </xf>
    <xf fontId="12" fillId="0" borderId="9" numFmtId="0" xfId="1" applyFont="1" applyBorder="1" applyAlignment="1">
      <alignment horizontal="center" vertical="center"/>
    </xf>
    <xf fontId="12" fillId="3" borderId="12" numFmtId="0" xfId="1" applyFont="1" applyFill="1" applyBorder="1" applyAlignment="1">
      <alignment horizontal="left" vertical="center" wrapText="1"/>
    </xf>
    <xf fontId="12" fillId="3" borderId="12" numFmtId="0" xfId="1" applyFont="1" applyFill="1" applyBorder="1" applyAlignment="1">
      <alignment horizontal="center" vertical="center" wrapText="1"/>
    </xf>
    <xf fontId="15" fillId="0" borderId="6" numFmtId="0" xfId="1" applyFont="1" applyBorder="1" applyAlignment="1">
      <alignment horizontal="center" vertical="center"/>
    </xf>
    <xf fontId="15" fillId="0" borderId="7" numFmtId="0" xfId="1" applyFont="1" applyBorder="1" applyAlignment="1">
      <alignment horizontal="center" vertical="center"/>
    </xf>
    <xf fontId="15" fillId="0" borderId="8" numFmtId="0" xfId="1" applyFont="1" applyBorder="1" applyAlignment="1">
      <alignment horizontal="center" vertical="center"/>
    </xf>
    <xf fontId="12" fillId="0" borderId="1" numFmtId="0" xfId="1" applyFont="1" applyBorder="1" applyAlignment="1">
      <alignment horizontal="left" vertical="center" wrapText="1"/>
    </xf>
    <xf fontId="15" fillId="7" borderId="12" numFmtId="0" xfId="1" applyFont="1" applyFill="1" applyBorder="1" applyAlignment="1">
      <alignment horizontal="center" vertical="center"/>
    </xf>
    <xf fontId="12" fillId="7" borderId="12" numFmtId="0" xfId="1" applyFont="1" applyFill="1" applyBorder="1" applyAlignment="1">
      <alignment horizontal="left" vertical="center" wrapText="1"/>
    </xf>
    <xf fontId="15" fillId="8" borderId="12" numFmtId="0" xfId="1" applyFont="1" applyFill="1" applyBorder="1" applyAlignment="1">
      <alignment horizontal="center" vertical="center"/>
    </xf>
    <xf fontId="15" fillId="8" borderId="6" numFmtId="0" xfId="1" applyFont="1" applyFill="1" applyBorder="1" applyAlignment="1">
      <alignment horizontal="center" vertical="center"/>
    </xf>
    <xf fontId="12" fillId="4" borderId="12" numFmtId="0" xfId="1" applyFont="1" applyFill="1" applyBorder="1" applyAlignment="1">
      <alignment horizontal="center" vertical="center"/>
    </xf>
    <xf fontId="12" fillId="4" borderId="12" numFmtId="0" xfId="1" applyFont="1" applyFill="1" applyBorder="1" applyAlignment="1">
      <alignment horizontal="left" vertical="center" wrapText="1"/>
    </xf>
    <xf fontId="15" fillId="2" borderId="6" numFmtId="0" xfId="1" applyFont="1" applyFill="1" applyBorder="1" applyAlignment="1">
      <alignment horizontal="center" vertical="center"/>
    </xf>
    <xf fontId="15" fillId="2" borderId="8" numFmtId="0" xfId="1" applyFont="1" applyFill="1" applyBorder="1" applyAlignment="1">
      <alignment horizontal="center" vertical="center"/>
    </xf>
    <xf fontId="15" fillId="2" borderId="7" numFmtId="0" xfId="1" applyFont="1" applyFill="1" applyBorder="1" applyAlignment="1">
      <alignment horizontal="center" vertical="center"/>
    </xf>
    <xf fontId="15" fillId="8" borderId="8" numFmtId="0" xfId="1" applyFont="1" applyFill="1" applyBorder="1" applyAlignment="1">
      <alignment horizontal="center" vertical="center"/>
    </xf>
    <xf fontId="15" fillId="8" borderId="7" numFmtId="0" xfId="1" applyFont="1" applyFill="1" applyBorder="1" applyAlignment="1">
      <alignment horizontal="center" vertical="center"/>
    </xf>
    <xf fontId="15" fillId="8" borderId="6" numFmtId="1" xfId="1" applyNumberFormat="1" applyFont="1" applyFill="1" applyBorder="1" applyAlignment="1">
      <alignment horizontal="center" vertical="center"/>
    </xf>
    <xf fontId="15" fillId="8" borderId="12" numFmtId="1" xfId="1" applyNumberFormat="1" applyFont="1" applyFill="1" applyBorder="1" applyAlignment="1">
      <alignment horizontal="center" vertical="center"/>
    </xf>
    <xf fontId="15" fillId="0" borderId="12" numFmtId="0" xfId="1" applyFont="1" applyBorder="1" applyAlignment="1">
      <alignment horizontal="left" vertical="center" wrapText="1"/>
    </xf>
    <xf fontId="12" fillId="8" borderId="0" numFmtId="0" xfId="1" applyFont="1" applyFill="1" applyAlignment="1">
      <alignment horizontal="left" vertical="center"/>
    </xf>
    <xf fontId="15" fillId="8" borderId="12" numFmtId="0" xfId="1" applyFont="1" applyFill="1" applyBorder="1" applyAlignment="1">
      <alignment horizontal="left" vertical="center"/>
    </xf>
    <xf fontId="15" fillId="8" borderId="12" numFmtId="0" xfId="1" applyFont="1" applyFill="1" applyBorder="1" applyAlignment="1">
      <alignment horizontal="left" vertical="center" wrapText="1"/>
    </xf>
    <xf fontId="15" fillId="8" borderId="6" numFmtId="0" xfId="1" applyFont="1" applyFill="1" applyBorder="1" applyAlignment="1">
      <alignment horizontal="left" vertical="center"/>
    </xf>
    <xf fontId="15" fillId="8" borderId="8" numFmtId="0" xfId="1" applyFont="1" applyFill="1" applyBorder="1" applyAlignment="1">
      <alignment horizontal="left" vertical="center"/>
    </xf>
    <xf fontId="15" fillId="8" borderId="7" numFmtId="0" xfId="1" applyFont="1" applyFill="1" applyBorder="1" applyAlignment="1">
      <alignment horizontal="left" vertical="center"/>
    </xf>
    <xf fontId="15" fillId="8" borderId="6" numFmtId="1" xfId="1" applyNumberFormat="1" applyFont="1" applyFill="1" applyBorder="1" applyAlignment="1">
      <alignment horizontal="left" vertical="center"/>
    </xf>
    <xf fontId="15" fillId="8" borderId="12" numFmtId="1" xfId="1" applyNumberFormat="1" applyFont="1" applyFill="1" applyBorder="1" applyAlignment="1">
      <alignment horizontal="left" vertical="center"/>
    </xf>
    <xf fontId="12" fillId="2" borderId="0" numFmtId="0" xfId="1" applyFont="1" applyFill="1" applyAlignment="1">
      <alignment horizontal="left" vertical="center"/>
    </xf>
    <xf fontId="12" fillId="0" borderId="0" numFmtId="1" xfId="1" applyNumberFormat="1" applyFont="1" applyAlignment="1">
      <alignment horizontal="left"/>
    </xf>
    <xf fontId="12" fillId="0" borderId="0" numFmtId="0" xfId="1" applyFont="1" applyAlignment="1">
      <alignment horizontal="left" vertical="top" wrapText="1"/>
    </xf>
    <xf fontId="12" fillId="0" borderId="1" numFmtId="0" xfId="1" applyFont="1" applyBorder="1" applyAlignment="1">
      <alignment vertical="top" wrapText="1"/>
    </xf>
    <xf fontId="15" fillId="0" borderId="1" numFmtId="0" xfId="1" applyFont="1" applyBorder="1" applyAlignment="1">
      <alignment vertical="top" wrapText="1"/>
    </xf>
    <xf fontId="12" fillId="0" borderId="2" numFmtId="0" xfId="1" applyFont="1" applyBorder="1" applyAlignment="1">
      <alignment horizontal="center" vertical="top" wrapText="1"/>
    </xf>
    <xf fontId="12" fillId="0" borderId="3" numFmtId="0" xfId="1" applyFont="1" applyBorder="1" applyAlignment="1">
      <alignment horizontal="center" vertical="top" wrapText="1"/>
    </xf>
    <xf fontId="12" fillId="0" borderId="4" numFmtId="0" xfId="1" applyFont="1" applyBorder="1" applyAlignment="1">
      <alignment horizontal="center" vertical="top" wrapText="1"/>
    </xf>
    <xf fontId="12" fillId="0" borderId="1" numFmtId="0" xfId="1" applyFont="1" applyBorder="1" applyAlignment="1">
      <alignment horizontal="center" vertical="center" wrapText="1"/>
    </xf>
    <xf fontId="12" fillId="0" borderId="1" numFmtId="0" xfId="1" applyFont="1" applyBorder="1" applyAlignment="1">
      <alignment horizontal="center" textRotation="90" vertical="center" wrapText="1"/>
    </xf>
    <xf fontId="12" fillId="0" borderId="5" numFmtId="0" xfId="1" applyFont="1" applyBorder="1" applyAlignment="1">
      <alignment horizontal="center" textRotation="90" vertical="center" wrapText="1"/>
    </xf>
    <xf fontId="12" fillId="0" borderId="6" numFmtId="0" xfId="1" applyFont="1" applyBorder="1" applyAlignment="1">
      <alignment horizontal="left" vertical="top" wrapText="1"/>
    </xf>
    <xf fontId="12" fillId="0" borderId="7" numFmtId="0" xfId="1" applyFont="1" applyBorder="1" applyAlignment="1">
      <alignment horizontal="left" vertical="top" wrapText="1"/>
    </xf>
    <xf fontId="12" fillId="0" borderId="8" numFmtId="0" xfId="1" applyFont="1" applyBorder="1" applyAlignment="1">
      <alignment horizontal="left" vertical="top" wrapText="1"/>
    </xf>
    <xf fontId="12" fillId="0" borderId="6" numFmtId="0" xfId="1" applyFont="1" applyBorder="1" applyAlignment="1">
      <alignment horizontal="left" vertical="top"/>
    </xf>
    <xf fontId="12" fillId="0" borderId="7" numFmtId="0" xfId="1" applyFont="1" applyBorder="1" applyAlignment="1">
      <alignment horizontal="left" vertical="top"/>
    </xf>
    <xf fontId="12" fillId="0" borderId="8" numFmtId="0" xfId="1" applyFont="1" applyBorder="1" applyAlignment="1">
      <alignment horizontal="left" vertical="top"/>
    </xf>
    <xf fontId="12" fillId="0" borderId="9" numFmtId="0" xfId="1" applyFont="1" applyBorder="1" applyAlignment="1">
      <alignment vertical="top" wrapText="1"/>
    </xf>
    <xf fontId="15" fillId="0" borderId="9" numFmtId="0" xfId="1" applyFont="1" applyBorder="1" applyAlignment="1">
      <alignment vertical="top" wrapText="1"/>
    </xf>
    <xf fontId="12" fillId="0" borderId="1" numFmtId="0" xfId="1" applyFont="1" applyBorder="1" applyAlignment="1">
      <alignment horizontal="left" textRotation="90" vertical="top" wrapText="1"/>
    </xf>
    <xf fontId="12" fillId="0" borderId="9" numFmtId="0" xfId="1" applyFont="1" applyBorder="1" applyAlignment="1">
      <alignment horizontal="center" vertical="center" wrapText="1"/>
    </xf>
    <xf fontId="12" fillId="0" borderId="9" numFmtId="0" xfId="1" applyFont="1" applyBorder="1" applyAlignment="1">
      <alignment horizontal="center" textRotation="90" vertical="center" wrapText="1"/>
    </xf>
    <xf fontId="12" fillId="0" borderId="10" numFmtId="0" xfId="1" applyFont="1" applyBorder="1" applyAlignment="1">
      <alignment horizontal="center" textRotation="90" vertical="center" wrapText="1"/>
    </xf>
    <xf fontId="1" fillId="0" borderId="7" numFmtId="0" xfId="0" applyFont="1" applyBorder="1"/>
    <xf fontId="1" fillId="0" borderId="8" numFmtId="0" xfId="0" applyFont="1" applyBorder="1"/>
    <xf fontId="12" fillId="0" borderId="1" numFmtId="0" xfId="1" applyFont="1" applyBorder="1" applyAlignment="1">
      <alignment horizontal="left" vertical="top"/>
    </xf>
    <xf fontId="12" fillId="0" borderId="0" numFmtId="0" xfId="1" applyFont="1" applyAlignment="1">
      <alignment horizontal="left" vertical="center"/>
    </xf>
    <xf fontId="12" fillId="0" borderId="11" numFmtId="0" xfId="1" applyFont="1" applyBorder="1" applyAlignment="1">
      <alignment vertical="top" wrapText="1"/>
    </xf>
    <xf fontId="15" fillId="0" borderId="11" numFmtId="0" xfId="1" applyFont="1" applyBorder="1" applyAlignment="1">
      <alignment vertical="top" wrapText="1"/>
    </xf>
    <xf fontId="12" fillId="0" borderId="11" numFmtId="0" xfId="1" applyFont="1" applyBorder="1" applyAlignment="1">
      <alignment horizontal="left" textRotation="90" vertical="top" wrapText="1"/>
    </xf>
    <xf fontId="12" fillId="0" borderId="11" numFmtId="0" xfId="1" applyFont="1" applyBorder="1" applyAlignment="1">
      <alignment horizontal="center" vertical="center" wrapText="1"/>
    </xf>
    <xf fontId="12" fillId="0" borderId="11" numFmtId="0" xfId="1" applyFont="1" applyBorder="1" applyAlignment="1">
      <alignment horizontal="center" textRotation="90" vertical="center" wrapText="1"/>
    </xf>
    <xf fontId="12" fillId="0" borderId="1" numFmtId="0" xfId="1" applyFont="1" applyBorder="1" applyAlignment="1">
      <alignment textRotation="90" vertical="top" wrapText="1"/>
    </xf>
    <xf fontId="12" fillId="0" borderId="12" numFmtId="0" xfId="1" applyFont="1" applyBorder="1" applyAlignment="1">
      <alignment horizontal="left" textRotation="90" vertical="center" wrapText="1"/>
    </xf>
    <xf fontId="12" fillId="0" borderId="11" numFmtId="0" xfId="1" applyFont="1" applyBorder="1" applyAlignment="1">
      <alignment horizontal="left" vertical="top"/>
    </xf>
    <xf fontId="15" fillId="0" borderId="6" numFmtId="0" xfId="1" applyFont="1" applyBorder="1" applyAlignment="1">
      <alignment horizontal="left" vertical="top" wrapText="1"/>
    </xf>
    <xf fontId="12" fillId="3" borderId="6" numFmtId="0" xfId="1" applyFont="1" applyFill="1" applyBorder="1" applyAlignment="1">
      <alignment horizontal="left" vertical="top" wrapText="1"/>
    </xf>
    <xf fontId="12" fillId="0" borderId="5" numFmtId="0" xfId="1" applyFont="1" applyBorder="1" applyAlignment="1">
      <alignment horizontal="left" vertical="top" wrapText="1"/>
    </xf>
    <xf fontId="12" fillId="5" borderId="1" numFmtId="0" xfId="1" applyFont="1" applyFill="1" applyBorder="1" applyAlignment="1">
      <alignment horizontal="left" vertical="top"/>
    </xf>
    <xf fontId="12" fillId="5" borderId="5" numFmtId="0" xfId="1" applyFont="1" applyFill="1" applyBorder="1" applyAlignment="1">
      <alignment horizontal="left" vertical="top" wrapText="1"/>
    </xf>
    <xf fontId="12" fillId="5" borderId="12" numFmtId="0" xfId="1" applyFont="1" applyFill="1" applyBorder="1" applyAlignment="1">
      <alignment horizontal="left" vertical="top"/>
    </xf>
    <xf fontId="12" fillId="2" borderId="12" numFmtId="0" xfId="1" applyFont="1" applyFill="1" applyBorder="1" applyAlignment="1">
      <alignment horizontal="left" vertical="top"/>
    </xf>
    <xf fontId="12" fillId="6" borderId="0" numFmtId="0" xfId="1" applyFont="1" applyFill="1" applyAlignment="1">
      <alignment horizontal="left"/>
    </xf>
    <xf fontId="12" fillId="3" borderId="6" numFmtId="0" xfId="1" applyFont="1" applyFill="1" applyBorder="1" applyAlignment="1">
      <alignment horizontal="center" vertical="top" wrapText="1"/>
    </xf>
    <xf fontId="12" fillId="0" borderId="9" numFmtId="0" xfId="1" applyFont="1" applyBorder="1" applyAlignment="1">
      <alignment horizontal="left" vertical="top"/>
    </xf>
    <xf fontId="12" fillId="3" borderId="12" numFmtId="0" xfId="1" applyFont="1" applyFill="1" applyBorder="1" applyAlignment="1">
      <alignment horizontal="left" vertical="top" wrapText="1"/>
    </xf>
    <xf fontId="15" fillId="0" borderId="6" numFmtId="0" xfId="1" applyFont="1" applyBorder="1" applyAlignment="1">
      <alignment horizontal="left" vertical="top"/>
    </xf>
    <xf fontId="15" fillId="0" borderId="12" numFmtId="0" xfId="1" applyFont="1" applyBorder="1" applyAlignment="1">
      <alignment vertical="top"/>
    </xf>
    <xf fontId="15" fillId="0" borderId="7" numFmtId="0" xfId="1" applyFont="1" applyBorder="1" applyAlignment="1">
      <alignment horizontal="left" vertical="top"/>
    </xf>
    <xf fontId="15" fillId="0" borderId="8" numFmtId="0" xfId="1" applyFont="1" applyBorder="1" applyAlignment="1">
      <alignment horizontal="left" vertical="top"/>
    </xf>
    <xf fontId="12" fillId="0" borderId="1" numFmtId="0" xfId="1" applyFont="1" applyBorder="1" applyAlignment="1">
      <alignment horizontal="left" vertical="top" wrapText="1"/>
    </xf>
    <xf fontId="12" fillId="0" borderId="12" numFmtId="0" xfId="1" applyFont="1" applyBorder="1" applyAlignment="1">
      <alignment vertical="top"/>
    </xf>
    <xf fontId="15" fillId="7" borderId="12" numFmtId="0" xfId="1" applyFont="1" applyFill="1" applyBorder="1" applyAlignment="1">
      <alignment horizontal="left" vertical="top"/>
    </xf>
    <xf fontId="12" fillId="7" borderId="12" numFmtId="0" xfId="1" applyFont="1" applyFill="1" applyBorder="1" applyAlignment="1">
      <alignment horizontal="left" vertical="top" wrapText="1"/>
    </xf>
    <xf fontId="15" fillId="8" borderId="12" numFmtId="0" xfId="1" applyFont="1" applyFill="1" applyBorder="1" applyAlignment="1">
      <alignment horizontal="left" vertical="top"/>
    </xf>
    <xf fontId="15" fillId="8" borderId="6" numFmtId="0" xfId="1" applyFont="1" applyFill="1" applyBorder="1" applyAlignment="1">
      <alignment horizontal="left" vertical="top"/>
    </xf>
    <xf fontId="12" fillId="4" borderId="12" numFmtId="0" xfId="1" applyFont="1" applyFill="1" applyBorder="1" applyAlignment="1">
      <alignment horizontal="left" vertical="top"/>
    </xf>
    <xf fontId="12" fillId="4" borderId="12" numFmtId="0" xfId="1" applyFont="1" applyFill="1" applyBorder="1" applyAlignment="1">
      <alignment horizontal="left" vertical="top" wrapText="1"/>
    </xf>
    <xf fontId="15" fillId="2" borderId="6" numFmtId="0" xfId="1" applyFont="1" applyFill="1" applyBorder="1" applyAlignment="1">
      <alignment horizontal="left" vertical="top"/>
    </xf>
    <xf fontId="15" fillId="2" borderId="8" numFmtId="0" xfId="1" applyFont="1" applyFill="1" applyBorder="1" applyAlignment="1">
      <alignment horizontal="left" vertical="top"/>
    </xf>
    <xf fontId="15" fillId="2" borderId="7" numFmtId="0" xfId="1" applyFont="1" applyFill="1" applyBorder="1" applyAlignment="1">
      <alignment horizontal="left" vertical="top"/>
    </xf>
    <xf fontId="15" fillId="8" borderId="8" numFmtId="0" xfId="1" applyFont="1" applyFill="1" applyBorder="1" applyAlignment="1">
      <alignment horizontal="left" vertical="top"/>
    </xf>
    <xf fontId="15" fillId="8" borderId="7" numFmtId="0" xfId="1" applyFont="1" applyFill="1" applyBorder="1" applyAlignment="1">
      <alignment horizontal="left" vertical="top"/>
    </xf>
    <xf fontId="15" fillId="8" borderId="6" numFmtId="1" xfId="1" applyNumberFormat="1" applyFont="1" applyFill="1" applyBorder="1" applyAlignment="1">
      <alignment horizontal="left" vertical="top"/>
    </xf>
    <xf fontId="15" fillId="8" borderId="12" numFmtId="1" xfId="1" applyNumberFormat="1" applyFont="1" applyFill="1" applyBorder="1" applyAlignment="1">
      <alignment horizontal="left" vertical="top"/>
    </xf>
    <xf fontId="15" fillId="0" borderId="12" numFmtId="0" xfId="1" applyFont="1" applyBorder="1" applyAlignment="1">
      <alignment horizontal="left" vertical="top" wrapText="1"/>
    </xf>
    <xf fontId="15" fillId="0" borderId="6" numFmtId="0" xfId="1" applyFont="1" applyBorder="1" applyAlignment="1">
      <alignment vertical="top"/>
    </xf>
    <xf fontId="15" fillId="0" borderId="8" numFmtId="0" xfId="1" applyFont="1" applyBorder="1" applyAlignment="1">
      <alignment vertical="top"/>
    </xf>
    <xf fontId="12" fillId="8" borderId="0" numFmtId="0" xfId="1" applyFont="1" applyFill="1" applyAlignment="1">
      <alignment horizontal="left"/>
    </xf>
    <xf fontId="15" fillId="8" borderId="12" numFmtId="0" xfId="1" applyFont="1" applyFill="1" applyBorder="1" applyAlignment="1">
      <alignment horizontal="left" vertical="top" wrapText="1"/>
    </xf>
    <xf fontId="15" fillId="8" borderId="12" numFmtId="0" xfId="1" applyFont="1" applyFill="1" applyBorder="1" applyAlignment="1">
      <alignment horizontal="left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sharedStrings" Target="sharedStrings.xml"/><Relationship  Id="rId10" Type="http://schemas.openxmlformats.org/officeDocument/2006/relationships/theme" Target="theme/theme1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tyles" Target="style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96" workbookViewId="0">
      <selection activeCell="A17" activeCellId="0" sqref="A17"/>
    </sheetView>
  </sheetViews>
  <sheetFormatPr defaultRowHeight="12.75"/>
  <cols>
    <col customWidth="1" min="1" max="1" width="130.140625"/>
    <col customWidth="1" hidden="1" min="2" max="2" width="17.7109375"/>
    <col customWidth="1" hidden="1" min="3" max="3" width="9"/>
    <col customWidth="1" min="4" max="1025" width="9"/>
  </cols>
  <sheetData>
    <row r="1" ht="15">
      <c r="A1" s="1" t="s">
        <v>0</v>
      </c>
      <c r="B1" s="2"/>
      <c r="C1" s="3"/>
      <c r="D1" s="3"/>
    </row>
    <row r="2" ht="15">
      <c r="A2" s="1" t="s">
        <v>1</v>
      </c>
      <c r="B2" s="2"/>
      <c r="C2" s="3"/>
      <c r="D2" s="3"/>
    </row>
    <row r="3" ht="22.5" customHeight="1">
      <c r="A3" s="4" t="s">
        <v>2</v>
      </c>
      <c r="B3" s="2"/>
      <c r="C3" s="3"/>
      <c r="D3" s="3"/>
    </row>
    <row r="4" ht="17.25">
      <c r="A4" s="5" t="s">
        <v>3</v>
      </c>
      <c r="B4" s="2"/>
      <c r="C4" s="3"/>
      <c r="D4" s="3"/>
    </row>
    <row r="5" ht="17.25">
      <c r="A5" s="5" t="s">
        <v>4</v>
      </c>
      <c r="B5" s="2"/>
      <c r="C5" s="3"/>
      <c r="D5" s="3"/>
    </row>
    <row r="6" ht="17.25">
      <c r="A6" s="5"/>
      <c r="B6" s="2"/>
      <c r="C6" s="3"/>
      <c r="D6" s="3"/>
    </row>
    <row r="7" ht="17.25">
      <c r="A7" s="6" t="s">
        <v>5</v>
      </c>
      <c r="B7" s="2"/>
      <c r="C7" s="3"/>
      <c r="D7" s="3"/>
    </row>
    <row r="8" ht="17.25">
      <c r="A8" s="5" t="s">
        <v>6</v>
      </c>
      <c r="B8" s="2"/>
      <c r="C8" s="3"/>
      <c r="D8" s="3"/>
    </row>
    <row r="9" ht="8.25" customHeight="1">
      <c r="A9" s="5"/>
      <c r="B9" s="2"/>
      <c r="C9" s="3"/>
      <c r="D9" s="3"/>
    </row>
    <row r="10" ht="17.25">
      <c r="A10" s="7" t="s">
        <v>7</v>
      </c>
      <c r="B10" s="8" t="s">
        <v>8</v>
      </c>
      <c r="C10" s="9" t="s">
        <v>9</v>
      </c>
      <c r="D10" s="3"/>
    </row>
    <row r="11" ht="8.25" customHeight="1">
      <c r="A11" s="7"/>
      <c r="B11" s="8"/>
      <c r="C11" s="9"/>
      <c r="D11" s="3"/>
    </row>
    <row r="12" ht="17.25">
      <c r="A12" s="10" t="s">
        <v>10</v>
      </c>
      <c r="B12" s="11"/>
      <c r="C12" s="3"/>
      <c r="D12" s="3"/>
    </row>
    <row r="13" ht="17.25">
      <c r="A13" s="12" t="s">
        <v>11</v>
      </c>
      <c r="B13" s="2"/>
      <c r="C13" s="3"/>
      <c r="D13" s="3"/>
    </row>
    <row r="14" ht="17.25">
      <c r="A14" s="13"/>
      <c r="B14" s="2"/>
      <c r="C14" s="3"/>
      <c r="D14" s="3"/>
    </row>
    <row r="15" ht="17.25">
      <c r="A15" s="13" t="s">
        <v>12</v>
      </c>
      <c r="B15" s="2"/>
      <c r="C15" s="3"/>
      <c r="D15" s="3"/>
      <c r="E15" s="3"/>
    </row>
    <row r="16" ht="17.25">
      <c r="A16" s="13" t="s">
        <v>13</v>
      </c>
      <c r="B16" s="2"/>
      <c r="C16" s="3"/>
      <c r="D16" s="3"/>
      <c r="E16" s="3"/>
    </row>
    <row r="17" ht="17.25">
      <c r="A17" s="4" t="s">
        <v>14</v>
      </c>
      <c r="B17" s="2"/>
      <c r="C17" s="14"/>
      <c r="D17" s="14"/>
      <c r="E17" s="3"/>
    </row>
    <row r="18" ht="30">
      <c r="A18" s="15" t="s">
        <v>15</v>
      </c>
      <c r="B18" s="2"/>
      <c r="C18" s="14"/>
      <c r="D18" s="14"/>
      <c r="E18" s="3"/>
    </row>
    <row r="19" ht="15">
      <c r="A19" s="16" t="s">
        <v>16</v>
      </c>
      <c r="B19" s="2"/>
      <c r="C19" s="3"/>
      <c r="D19" s="3"/>
      <c r="E19" s="3"/>
    </row>
    <row r="20" ht="39" customHeight="1">
      <c r="A20" s="17" t="s">
        <v>17</v>
      </c>
      <c r="B20" s="2"/>
      <c r="C20" s="3"/>
      <c r="D20" s="3"/>
      <c r="E20" s="3"/>
    </row>
    <row r="21" ht="15.75" customHeight="1">
      <c r="A21" s="18" t="s">
        <v>18</v>
      </c>
      <c r="B21" s="18"/>
      <c r="C21" s="18"/>
      <c r="D21" s="18"/>
      <c r="E21" s="3"/>
    </row>
    <row r="22">
      <c r="A22" s="19" t="s">
        <v>19</v>
      </c>
      <c r="B22" s="19"/>
      <c r="C22" s="19"/>
      <c r="D22" s="19"/>
      <c r="E22" s="3"/>
    </row>
    <row r="23" s="3" customFormat="1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9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22" width="55.28515625"/>
    <col customWidth="1" min="3" max="3" style="23" width="4.85546875"/>
    <col customWidth="1" min="4" max="4" style="23" width="4.28515625"/>
    <col customWidth="1" min="5" max="5" style="23" width="5.710937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6" customFormat="1" ht="20.449999999999999" customHeight="1">
      <c r="A3" s="27" t="s">
        <v>21</v>
      </c>
      <c r="B3" s="28" t="s">
        <v>22</v>
      </c>
      <c r="C3" s="29" t="s">
        <v>23</v>
      </c>
      <c r="D3" s="30"/>
      <c r="E3" s="31"/>
      <c r="F3" s="27" t="s">
        <v>24</v>
      </c>
      <c r="G3" s="32" t="s">
        <v>25</v>
      </c>
      <c r="H3" s="33"/>
      <c r="I3" s="34" t="s">
        <v>26</v>
      </c>
      <c r="J3" s="35"/>
      <c r="K3" s="35"/>
      <c r="L3" s="35"/>
      <c r="M3" s="35"/>
      <c r="N3" s="35"/>
      <c r="O3" s="36"/>
      <c r="P3" s="37" t="s">
        <v>27</v>
      </c>
      <c r="Q3" s="38"/>
      <c r="R3" s="38"/>
      <c r="S3" s="38"/>
      <c r="T3" s="38"/>
      <c r="U3" s="38"/>
      <c r="V3" s="37" t="s">
        <v>28</v>
      </c>
      <c r="W3" s="38"/>
      <c r="X3" s="38"/>
      <c r="Y3" s="38"/>
      <c r="Z3" s="38"/>
      <c r="AA3" s="38"/>
      <c r="AB3" s="39"/>
      <c r="AC3" s="37" t="s">
        <v>29</v>
      </c>
      <c r="AD3" s="38"/>
      <c r="AE3" s="38"/>
      <c r="AF3" s="38"/>
      <c r="AG3" s="38"/>
      <c r="AH3" s="38"/>
      <c r="AI3" s="37" t="s">
        <v>30</v>
      </c>
      <c r="AJ3" s="38"/>
      <c r="AK3" s="38"/>
      <c r="AL3" s="38"/>
      <c r="AM3" s="38"/>
      <c r="AN3" s="38"/>
      <c r="AO3" s="39"/>
      <c r="AP3" s="37" t="s">
        <v>31</v>
      </c>
      <c r="AQ3" s="38"/>
      <c r="AR3" s="38"/>
      <c r="AS3" s="38"/>
      <c r="AT3" s="38"/>
      <c r="AU3" s="38"/>
      <c r="AV3" s="37" t="s">
        <v>32</v>
      </c>
      <c r="AW3" s="38"/>
      <c r="AX3" s="38"/>
      <c r="AY3" s="38"/>
      <c r="AZ3" s="38"/>
      <c r="BA3" s="38"/>
      <c r="BB3" s="39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</row>
    <row r="4" s="26" customFormat="1" ht="13.9" customHeight="1">
      <c r="A4" s="41"/>
      <c r="B4" s="42"/>
      <c r="C4" s="32" t="s">
        <v>33</v>
      </c>
      <c r="D4" s="32" t="s">
        <v>34</v>
      </c>
      <c r="E4" s="32" t="s">
        <v>35</v>
      </c>
      <c r="F4" s="41"/>
      <c r="G4" s="43"/>
      <c r="H4" s="44"/>
      <c r="I4" s="37" t="s">
        <v>36</v>
      </c>
      <c r="J4" s="38"/>
      <c r="K4" s="38"/>
      <c r="L4" s="38"/>
      <c r="M4" s="38"/>
      <c r="N4" s="38"/>
      <c r="O4" s="39"/>
      <c r="P4" s="37" t="s">
        <v>37</v>
      </c>
      <c r="Q4" s="45"/>
      <c r="R4" s="45"/>
      <c r="S4" s="45"/>
      <c r="T4" s="45"/>
      <c r="U4" s="46"/>
      <c r="V4" s="37" t="s">
        <v>37</v>
      </c>
      <c r="W4" s="38"/>
      <c r="X4" s="38"/>
      <c r="Y4" s="38"/>
      <c r="Z4" s="38"/>
      <c r="AA4" s="39"/>
      <c r="AB4" s="47" t="s">
        <v>24</v>
      </c>
      <c r="AC4" s="37" t="s">
        <v>37</v>
      </c>
      <c r="AD4" s="38"/>
      <c r="AE4" s="38"/>
      <c r="AF4" s="38"/>
      <c r="AG4" s="38"/>
      <c r="AH4" s="39"/>
      <c r="AI4" s="37" t="s">
        <v>37</v>
      </c>
      <c r="AJ4" s="38"/>
      <c r="AK4" s="38"/>
      <c r="AL4" s="38"/>
      <c r="AM4" s="38"/>
      <c r="AN4" s="39"/>
      <c r="AO4" s="47" t="s">
        <v>24</v>
      </c>
      <c r="AP4" s="37" t="s">
        <v>37</v>
      </c>
      <c r="AQ4" s="38"/>
      <c r="AR4" s="38"/>
      <c r="AS4" s="38"/>
      <c r="AT4" s="38"/>
      <c r="AU4" s="39"/>
      <c r="AV4" s="37" t="s">
        <v>37</v>
      </c>
      <c r="AW4" s="38"/>
      <c r="AX4" s="38"/>
      <c r="AY4" s="38"/>
      <c r="AZ4" s="38"/>
      <c r="BA4" s="39"/>
      <c r="BB4" s="47" t="s">
        <v>24</v>
      </c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</row>
    <row r="5" s="26" customFormat="1" ht="97.900000000000006" customHeight="1">
      <c r="A5" s="48"/>
      <c r="B5" s="49"/>
      <c r="C5" s="50"/>
      <c r="D5" s="50"/>
      <c r="E5" s="50"/>
      <c r="F5" s="48"/>
      <c r="G5" s="50"/>
      <c r="H5" s="43"/>
      <c r="I5" s="32" t="s">
        <v>38</v>
      </c>
      <c r="J5" s="51" t="s">
        <v>39</v>
      </c>
      <c r="K5" s="51" t="s">
        <v>40</v>
      </c>
      <c r="L5" s="51" t="s">
        <v>41</v>
      </c>
      <c r="M5" s="51" t="s">
        <v>42</v>
      </c>
      <c r="N5" s="51" t="s">
        <v>43</v>
      </c>
      <c r="O5" s="51" t="s">
        <v>44</v>
      </c>
      <c r="P5" s="51" t="s">
        <v>39</v>
      </c>
      <c r="Q5" s="51" t="s">
        <v>40</v>
      </c>
      <c r="R5" s="51" t="s">
        <v>41</v>
      </c>
      <c r="S5" s="51" t="s">
        <v>42</v>
      </c>
      <c r="T5" s="51" t="s">
        <v>43</v>
      </c>
      <c r="U5" s="51" t="s">
        <v>44</v>
      </c>
      <c r="V5" s="51" t="s">
        <v>39</v>
      </c>
      <c r="W5" s="51" t="s">
        <v>40</v>
      </c>
      <c r="X5" s="51" t="s">
        <v>41</v>
      </c>
      <c r="Y5" s="51" t="s">
        <v>42</v>
      </c>
      <c r="Z5" s="51" t="s">
        <v>43</v>
      </c>
      <c r="AA5" s="51" t="s">
        <v>44</v>
      </c>
      <c r="AB5" s="52"/>
      <c r="AC5" s="51" t="s">
        <v>39</v>
      </c>
      <c r="AD5" s="51" t="s">
        <v>40</v>
      </c>
      <c r="AE5" s="51" t="s">
        <v>41</v>
      </c>
      <c r="AF5" s="51" t="s">
        <v>42</v>
      </c>
      <c r="AG5" s="51" t="s">
        <v>43</v>
      </c>
      <c r="AH5" s="51" t="s">
        <v>44</v>
      </c>
      <c r="AI5" s="51" t="s">
        <v>39</v>
      </c>
      <c r="AJ5" s="51" t="s">
        <v>40</v>
      </c>
      <c r="AK5" s="51" t="s">
        <v>41</v>
      </c>
      <c r="AL5" s="51" t="s">
        <v>42</v>
      </c>
      <c r="AM5" s="51" t="s">
        <v>43</v>
      </c>
      <c r="AN5" s="51" t="s">
        <v>44</v>
      </c>
      <c r="AO5" s="52"/>
      <c r="AP5" s="51" t="s">
        <v>39</v>
      </c>
      <c r="AQ5" s="51" t="s">
        <v>40</v>
      </c>
      <c r="AR5" s="51" t="s">
        <v>45</v>
      </c>
      <c r="AS5" s="51" t="s">
        <v>46</v>
      </c>
      <c r="AT5" s="51" t="s">
        <v>43</v>
      </c>
      <c r="AU5" s="51" t="s">
        <v>44</v>
      </c>
      <c r="AV5" s="51" t="s">
        <v>39</v>
      </c>
      <c r="AW5" s="51" t="s">
        <v>40</v>
      </c>
      <c r="AX5" s="51" t="s">
        <v>41</v>
      </c>
      <c r="AY5" s="51" t="s">
        <v>42</v>
      </c>
      <c r="AZ5" s="51" t="s">
        <v>43</v>
      </c>
      <c r="BA5" s="51" t="s">
        <v>44</v>
      </c>
      <c r="BB5" s="52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</row>
    <row r="6" s="53" customFormat="1" ht="11.25" customHeight="1">
      <c r="A6" s="54" t="s">
        <v>47</v>
      </c>
      <c r="B6" s="55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59" t="s">
        <v>50</v>
      </c>
      <c r="C7" s="58"/>
      <c r="D7" s="58"/>
      <c r="E7" s="58"/>
      <c r="F7" s="60">
        <f>F9+F8</f>
        <v>134</v>
      </c>
      <c r="G7" s="58">
        <f t="shared" ref="G7:G9" si="0">F7*36</f>
        <v>4824</v>
      </c>
      <c r="H7" s="58">
        <f t="shared" ref="H7:H10" si="1">I7+N7</f>
        <v>4824</v>
      </c>
      <c r="I7" s="61">
        <f>I8+I9</f>
        <v>823</v>
      </c>
      <c r="J7" s="61">
        <f t="shared" ref="J7:O11" si="2">P7+V7+AC7+AI7+AP7+AV7</f>
        <v>0</v>
      </c>
      <c r="K7" s="61">
        <f t="shared" si="2"/>
        <v>68</v>
      </c>
      <c r="L7" s="61">
        <f t="shared" si="2"/>
        <v>683</v>
      </c>
      <c r="M7" s="61">
        <f t="shared" si="2"/>
        <v>72</v>
      </c>
      <c r="N7" s="61">
        <f t="shared" si="2"/>
        <v>4001</v>
      </c>
      <c r="O7" s="61">
        <f t="shared" si="2"/>
        <v>0</v>
      </c>
      <c r="P7" s="61">
        <f>P8+P9</f>
        <v>0</v>
      </c>
      <c r="Q7" s="61">
        <f t="shared" ref="Q7:BB7" si="3">Q8+Q9</f>
        <v>4</v>
      </c>
      <c r="R7" s="61">
        <f t="shared" si="3"/>
        <v>100</v>
      </c>
      <c r="S7" s="61">
        <f t="shared" si="3"/>
        <v>14</v>
      </c>
      <c r="T7" s="61">
        <f t="shared" si="3"/>
        <v>670</v>
      </c>
      <c r="U7" s="61">
        <f t="shared" si="3"/>
        <v>0</v>
      </c>
      <c r="V7" s="61">
        <f t="shared" si="3"/>
        <v>0</v>
      </c>
      <c r="W7" s="61">
        <f t="shared" si="3"/>
        <v>8</v>
      </c>
      <c r="X7" s="61">
        <f t="shared" si="3"/>
        <v>133</v>
      </c>
      <c r="Y7" s="61">
        <f t="shared" si="3"/>
        <v>20</v>
      </c>
      <c r="Z7" s="61">
        <f t="shared" si="3"/>
        <v>635</v>
      </c>
      <c r="AA7" s="61">
        <f t="shared" si="3"/>
        <v>0</v>
      </c>
      <c r="AB7" s="61">
        <f t="shared" si="3"/>
        <v>44</v>
      </c>
      <c r="AC7" s="61">
        <f t="shared" si="3"/>
        <v>0</v>
      </c>
      <c r="AD7" s="61">
        <f t="shared" si="3"/>
        <v>18</v>
      </c>
      <c r="AE7" s="61">
        <f t="shared" si="3"/>
        <v>125</v>
      </c>
      <c r="AF7" s="61">
        <f t="shared" si="3"/>
        <v>10</v>
      </c>
      <c r="AG7" s="61">
        <f t="shared" si="3"/>
        <v>625</v>
      </c>
      <c r="AH7" s="61">
        <f t="shared" si="3"/>
        <v>0</v>
      </c>
      <c r="AI7" s="61">
        <f t="shared" si="3"/>
        <v>0</v>
      </c>
      <c r="AJ7" s="61">
        <f t="shared" si="3"/>
        <v>10</v>
      </c>
      <c r="AK7" s="61">
        <f t="shared" si="3"/>
        <v>100</v>
      </c>
      <c r="AL7" s="61">
        <f t="shared" si="3"/>
        <v>20</v>
      </c>
      <c r="AM7" s="61">
        <f t="shared" si="3"/>
        <v>640</v>
      </c>
      <c r="AN7" s="61">
        <f t="shared" si="3"/>
        <v>0</v>
      </c>
      <c r="AO7" s="61">
        <f t="shared" si="3"/>
        <v>43</v>
      </c>
      <c r="AP7" s="61">
        <f t="shared" si="3"/>
        <v>0</v>
      </c>
      <c r="AQ7" s="61">
        <f t="shared" si="3"/>
        <v>12</v>
      </c>
      <c r="AR7" s="61">
        <f t="shared" si="3"/>
        <v>100</v>
      </c>
      <c r="AS7" s="61">
        <f t="shared" si="3"/>
        <v>4</v>
      </c>
      <c r="AT7" s="61">
        <f t="shared" si="3"/>
        <v>728</v>
      </c>
      <c r="AU7" s="61">
        <f t="shared" si="3"/>
        <v>0</v>
      </c>
      <c r="AV7" s="61">
        <f t="shared" si="3"/>
        <v>0</v>
      </c>
      <c r="AW7" s="61">
        <f t="shared" si="3"/>
        <v>16</v>
      </c>
      <c r="AX7" s="61">
        <f t="shared" si="3"/>
        <v>125</v>
      </c>
      <c r="AY7" s="61">
        <f t="shared" si="3"/>
        <v>4</v>
      </c>
      <c r="AZ7" s="61">
        <f t="shared" si="3"/>
        <v>703</v>
      </c>
      <c r="BA7" s="61">
        <f t="shared" si="3"/>
        <v>0</v>
      </c>
      <c r="BB7" s="61">
        <f t="shared" si="3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2" t="s">
        <v>52</v>
      </c>
      <c r="C8" s="58"/>
      <c r="D8" s="58"/>
      <c r="F8" s="60">
        <v>131</v>
      </c>
      <c r="G8" s="58">
        <f t="shared" si="0"/>
        <v>4716</v>
      </c>
      <c r="H8" s="58">
        <f t="shared" si="1"/>
        <v>4716</v>
      </c>
      <c r="I8" s="61">
        <f t="shared" ref="I8:I10" si="4">J8+K8+L8+M8+O8</f>
        <v>747</v>
      </c>
      <c r="J8" s="61">
        <f t="shared" si="2"/>
        <v>0</v>
      </c>
      <c r="K8" s="61">
        <f t="shared" si="2"/>
        <v>0</v>
      </c>
      <c r="L8" s="61">
        <f t="shared" si="2"/>
        <v>675</v>
      </c>
      <c r="M8" s="61">
        <f t="shared" si="2"/>
        <v>72</v>
      </c>
      <c r="N8" s="61">
        <f t="shared" si="2"/>
        <v>3969</v>
      </c>
      <c r="O8" s="61">
        <f t="shared" si="2"/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5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6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7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2" t="s">
        <v>55</v>
      </c>
      <c r="C9" s="58"/>
      <c r="D9" s="58"/>
      <c r="E9" s="63" t="s">
        <v>56</v>
      </c>
      <c r="F9" s="60">
        <v>3</v>
      </c>
      <c r="G9" s="58">
        <f t="shared" si="0"/>
        <v>108</v>
      </c>
      <c r="H9" s="58">
        <f t="shared" si="1"/>
        <v>108</v>
      </c>
      <c r="I9" s="61">
        <f t="shared" si="4"/>
        <v>76</v>
      </c>
      <c r="J9" s="61">
        <f t="shared" si="2"/>
        <v>0</v>
      </c>
      <c r="K9" s="61">
        <f t="shared" si="2"/>
        <v>68</v>
      </c>
      <c r="L9" s="61">
        <f t="shared" si="2"/>
        <v>8</v>
      </c>
      <c r="M9" s="61">
        <f t="shared" si="2"/>
        <v>0</v>
      </c>
      <c r="N9" s="61">
        <f t="shared" si="2"/>
        <v>32</v>
      </c>
      <c r="O9" s="61">
        <f t="shared" si="2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5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6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7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2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8">F10*36</f>
        <v>360</v>
      </c>
      <c r="H10" s="58">
        <f t="shared" si="1"/>
        <v>360</v>
      </c>
      <c r="I10" s="61">
        <f t="shared" si="4"/>
        <v>161</v>
      </c>
      <c r="J10" s="61">
        <f t="shared" si="2"/>
        <v>12</v>
      </c>
      <c r="K10" s="61">
        <f t="shared" si="2"/>
        <v>20</v>
      </c>
      <c r="L10" s="61">
        <f t="shared" si="2"/>
        <v>84</v>
      </c>
      <c r="M10" s="61">
        <f t="shared" si="2"/>
        <v>45</v>
      </c>
      <c r="N10" s="61">
        <f t="shared" si="2"/>
        <v>199</v>
      </c>
      <c r="O10" s="61">
        <f t="shared" si="2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5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6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7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2" t="s">
        <v>62</v>
      </c>
      <c r="C11" s="58"/>
      <c r="D11" s="58"/>
      <c r="E11" s="63" t="s">
        <v>63</v>
      </c>
      <c r="F11" s="60">
        <v>6</v>
      </c>
      <c r="G11" s="58">
        <f t="shared" si="8"/>
        <v>216</v>
      </c>
      <c r="H11" s="58">
        <f t="shared" ref="H11:H43" si="9">I11+N11</f>
        <v>216</v>
      </c>
      <c r="I11" s="61">
        <f>J11+K11+L11+M11+O11</f>
        <v>216</v>
      </c>
      <c r="J11" s="61">
        <f t="shared" si="2"/>
        <v>0</v>
      </c>
      <c r="K11" s="61">
        <f t="shared" si="2"/>
        <v>0</v>
      </c>
      <c r="L11" s="61">
        <f t="shared" si="2"/>
        <v>0</v>
      </c>
      <c r="M11" s="61">
        <f t="shared" si="2"/>
        <v>0</v>
      </c>
      <c r="N11" s="61">
        <f t="shared" si="2"/>
        <v>0</v>
      </c>
      <c r="O11" s="61">
        <f t="shared" si="2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5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6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7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66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9"/>
        <v>5400</v>
      </c>
      <c r="I12" s="68">
        <f>SUM(I8:I11)</f>
        <v>1200</v>
      </c>
      <c r="J12" s="68">
        <f t="shared" ref="J12:BA12" si="10">SUM(J8:J11)</f>
        <v>12</v>
      </c>
      <c r="K12" s="68">
        <f t="shared" si="10"/>
        <v>88</v>
      </c>
      <c r="L12" s="68">
        <f t="shared" si="10"/>
        <v>767</v>
      </c>
      <c r="M12" s="68">
        <f t="shared" si="10"/>
        <v>117</v>
      </c>
      <c r="N12" s="68">
        <f t="shared" si="10"/>
        <v>4200</v>
      </c>
      <c r="O12" s="68">
        <f t="shared" si="10"/>
        <v>216</v>
      </c>
      <c r="P12" s="68">
        <f t="shared" si="10"/>
        <v>0</v>
      </c>
      <c r="Q12" s="68">
        <f t="shared" si="10"/>
        <v>4</v>
      </c>
      <c r="R12" s="68">
        <f t="shared" si="10"/>
        <v>100</v>
      </c>
      <c r="S12" s="68">
        <f t="shared" si="10"/>
        <v>14</v>
      </c>
      <c r="T12" s="68">
        <f t="shared" si="10"/>
        <v>670</v>
      </c>
      <c r="U12" s="68">
        <f t="shared" si="10"/>
        <v>36</v>
      </c>
      <c r="V12" s="68">
        <f t="shared" si="10"/>
        <v>8</v>
      </c>
      <c r="W12" s="68">
        <f t="shared" si="10"/>
        <v>20</v>
      </c>
      <c r="X12" s="68">
        <f t="shared" si="10"/>
        <v>169</v>
      </c>
      <c r="Y12" s="68">
        <f t="shared" si="10"/>
        <v>29</v>
      </c>
      <c r="Z12" s="68">
        <f t="shared" si="10"/>
        <v>678</v>
      </c>
      <c r="AA12" s="68">
        <f t="shared" si="10"/>
        <v>36</v>
      </c>
      <c r="AB12" s="68">
        <f t="shared" si="10"/>
        <v>49</v>
      </c>
      <c r="AC12" s="68">
        <f t="shared" si="10"/>
        <v>4</v>
      </c>
      <c r="AD12" s="68">
        <f t="shared" si="10"/>
        <v>26</v>
      </c>
      <c r="AE12" s="68">
        <f t="shared" si="10"/>
        <v>143</v>
      </c>
      <c r="AF12" s="68">
        <f t="shared" si="10"/>
        <v>26</v>
      </c>
      <c r="AG12" s="68">
        <f t="shared" si="10"/>
        <v>651</v>
      </c>
      <c r="AH12" s="68">
        <f t="shared" si="10"/>
        <v>36</v>
      </c>
      <c r="AI12" s="68">
        <f t="shared" si="10"/>
        <v>0</v>
      </c>
      <c r="AJ12" s="68">
        <f t="shared" si="10"/>
        <v>10</v>
      </c>
      <c r="AK12" s="68">
        <f t="shared" si="10"/>
        <v>106</v>
      </c>
      <c r="AL12" s="68">
        <f t="shared" si="10"/>
        <v>24</v>
      </c>
      <c r="AM12" s="68">
        <f t="shared" si="10"/>
        <v>666</v>
      </c>
      <c r="AN12" s="68">
        <f t="shared" si="10"/>
        <v>36</v>
      </c>
      <c r="AO12" s="68">
        <f t="shared" si="10"/>
        <v>48</v>
      </c>
      <c r="AP12" s="68">
        <f t="shared" si="10"/>
        <v>0</v>
      </c>
      <c r="AQ12" s="68">
        <f t="shared" si="10"/>
        <v>12</v>
      </c>
      <c r="AR12" s="68">
        <f t="shared" si="10"/>
        <v>112</v>
      </c>
      <c r="AS12" s="68">
        <f t="shared" si="10"/>
        <v>12</v>
      </c>
      <c r="AT12" s="68">
        <f t="shared" si="10"/>
        <v>780</v>
      </c>
      <c r="AU12" s="68">
        <f t="shared" si="10"/>
        <v>36</v>
      </c>
      <c r="AV12" s="68">
        <f t="shared" si="10"/>
        <v>0</v>
      </c>
      <c r="AW12" s="68">
        <f t="shared" si="10"/>
        <v>16</v>
      </c>
      <c r="AX12" s="68">
        <f t="shared" si="10"/>
        <v>137</v>
      </c>
      <c r="AY12" s="68">
        <f t="shared" si="10"/>
        <v>12</v>
      </c>
      <c r="AZ12" s="68">
        <f t="shared" si="10"/>
        <v>755</v>
      </c>
      <c r="BA12" s="68">
        <f t="shared" si="10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70" customFormat="1" ht="11.25" customHeight="1">
      <c r="A13" s="71" t="s">
        <v>66</v>
      </c>
      <c r="B13" s="55" t="s">
        <v>67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</row>
    <row r="14" s="70" customFormat="1" ht="11.25" customHeight="1">
      <c r="A14" s="71" t="s">
        <v>68</v>
      </c>
      <c r="B14" s="55" t="s">
        <v>69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2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</row>
    <row r="15" s="74" customFormat="1" ht="11.25">
      <c r="A15" s="75" t="s">
        <v>70</v>
      </c>
      <c r="B15" s="76" t="s">
        <v>71</v>
      </c>
      <c r="C15" s="72">
        <v>2</v>
      </c>
      <c r="D15" s="72"/>
      <c r="E15" s="72"/>
      <c r="F15" s="77">
        <v>1</v>
      </c>
      <c r="G15" s="72">
        <f t="shared" ref="G15:G25" si="11">F15*36</f>
        <v>36</v>
      </c>
      <c r="H15" s="72">
        <f t="shared" si="9"/>
        <v>36</v>
      </c>
      <c r="I15" s="72">
        <f t="shared" ref="I15:I25" si="12">J15+K15+L15+M15+O15</f>
        <v>30</v>
      </c>
      <c r="J15" s="72">
        <f t="shared" ref="J15:O25" si="13">P15+V15+AC15+AI15+AP15+AV15</f>
        <v>4</v>
      </c>
      <c r="K15" s="72">
        <f t="shared" si="13"/>
        <v>20</v>
      </c>
      <c r="L15" s="72">
        <f t="shared" si="13"/>
        <v>0</v>
      </c>
      <c r="M15" s="72">
        <f t="shared" si="13"/>
        <v>6</v>
      </c>
      <c r="N15" s="72">
        <f t="shared" si="13"/>
        <v>6</v>
      </c>
      <c r="O15" s="72">
        <f t="shared" si="13"/>
        <v>0</v>
      </c>
      <c r="P15" s="72">
        <v>4</v>
      </c>
      <c r="Q15" s="72">
        <v>20</v>
      </c>
      <c r="R15" s="72"/>
      <c r="S15" s="72">
        <v>6</v>
      </c>
      <c r="T15" s="72">
        <v>6</v>
      </c>
      <c r="U15" s="72"/>
      <c r="V15" s="72"/>
      <c r="W15" s="72"/>
      <c r="X15" s="72"/>
      <c r="Y15" s="72"/>
      <c r="Z15" s="72"/>
      <c r="AA15" s="72"/>
      <c r="AB15" s="72">
        <f t="shared" ref="AB15:AB25" si="14">SUM(P15:AA15)/36</f>
        <v>1</v>
      </c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>
        <f t="shared" ref="AO15:AO37" si="15">SUM(AC15:AN15)/36</f>
        <v>0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>
        <f t="shared" si="7"/>
        <v>0</v>
      </c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</row>
    <row r="16" s="74" customFormat="1" ht="11.25" customHeight="1">
      <c r="A16" s="75" t="s">
        <v>72</v>
      </c>
      <c r="B16" s="76" t="s">
        <v>73</v>
      </c>
      <c r="C16" s="72">
        <v>2</v>
      </c>
      <c r="D16" s="72"/>
      <c r="E16" s="72"/>
      <c r="F16" s="77">
        <v>1</v>
      </c>
      <c r="G16" s="72">
        <f t="shared" si="11"/>
        <v>36</v>
      </c>
      <c r="H16" s="72">
        <f t="shared" si="9"/>
        <v>36</v>
      </c>
      <c r="I16" s="72">
        <f t="shared" si="12"/>
        <v>36</v>
      </c>
      <c r="J16" s="72">
        <f t="shared" si="13"/>
        <v>10</v>
      </c>
      <c r="K16" s="72">
        <f t="shared" si="13"/>
        <v>12</v>
      </c>
      <c r="L16" s="72">
        <f t="shared" si="13"/>
        <v>0</v>
      </c>
      <c r="M16" s="72">
        <f t="shared" si="13"/>
        <v>14</v>
      </c>
      <c r="N16" s="72">
        <f t="shared" si="13"/>
        <v>0</v>
      </c>
      <c r="O16" s="72">
        <f t="shared" si="13"/>
        <v>0</v>
      </c>
      <c r="P16" s="72"/>
      <c r="Q16" s="72"/>
      <c r="R16" s="72"/>
      <c r="S16" s="72"/>
      <c r="T16" s="72"/>
      <c r="U16" s="72"/>
      <c r="V16" s="72">
        <v>10</v>
      </c>
      <c r="W16" s="72">
        <v>12</v>
      </c>
      <c r="X16" s="72"/>
      <c r="Y16" s="72">
        <v>14</v>
      </c>
      <c r="Z16" s="72"/>
      <c r="AA16" s="72"/>
      <c r="AB16" s="72">
        <f t="shared" si="14"/>
        <v>1</v>
      </c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>
        <f t="shared" si="15"/>
        <v>0</v>
      </c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>
        <f t="shared" si="7"/>
        <v>0</v>
      </c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</row>
    <row r="17" s="78" customFormat="1" ht="11.25" customHeight="1">
      <c r="A17" s="79" t="s">
        <v>74</v>
      </c>
      <c r="B17" s="80" t="s">
        <v>75</v>
      </c>
      <c r="C17" s="81">
        <v>4</v>
      </c>
      <c r="D17" s="81"/>
      <c r="E17" s="81" t="s">
        <v>76</v>
      </c>
      <c r="F17" s="81">
        <v>3</v>
      </c>
      <c r="G17" s="82">
        <f t="shared" si="11"/>
        <v>108</v>
      </c>
      <c r="H17" s="72">
        <f t="shared" si="9"/>
        <v>108</v>
      </c>
      <c r="I17" s="72">
        <f t="shared" si="12"/>
        <v>82</v>
      </c>
      <c r="J17" s="72">
        <f t="shared" si="13"/>
        <v>32</v>
      </c>
      <c r="K17" s="72">
        <f t="shared" si="13"/>
        <v>32</v>
      </c>
      <c r="L17" s="72">
        <f t="shared" si="13"/>
        <v>0</v>
      </c>
      <c r="M17" s="72">
        <f t="shared" si="13"/>
        <v>18</v>
      </c>
      <c r="N17" s="72">
        <f t="shared" si="13"/>
        <v>26</v>
      </c>
      <c r="O17" s="72">
        <f t="shared" si="13"/>
        <v>0</v>
      </c>
      <c r="P17" s="81">
        <v>12</v>
      </c>
      <c r="Q17" s="81">
        <v>12</v>
      </c>
      <c r="R17" s="81"/>
      <c r="S17" s="81">
        <v>8</v>
      </c>
      <c r="T17" s="81">
        <v>4</v>
      </c>
      <c r="U17" s="81"/>
      <c r="V17" s="81">
        <v>10</v>
      </c>
      <c r="W17" s="81">
        <v>10</v>
      </c>
      <c r="X17" s="81"/>
      <c r="Y17" s="81">
        <v>6</v>
      </c>
      <c r="Z17" s="81">
        <v>10</v>
      </c>
      <c r="AA17" s="81"/>
      <c r="AB17" s="72">
        <f t="shared" si="14"/>
        <v>2</v>
      </c>
      <c r="AC17" s="81">
        <v>6</v>
      </c>
      <c r="AD17" s="81">
        <v>6</v>
      </c>
      <c r="AE17" s="81"/>
      <c r="AF17" s="81">
        <v>2</v>
      </c>
      <c r="AG17" s="81">
        <v>10</v>
      </c>
      <c r="AH17" s="81"/>
      <c r="AI17" s="81">
        <v>4</v>
      </c>
      <c r="AJ17" s="81">
        <v>4</v>
      </c>
      <c r="AK17" s="81"/>
      <c r="AL17" s="81">
        <v>2</v>
      </c>
      <c r="AM17" s="81">
        <v>2</v>
      </c>
      <c r="AN17" s="81"/>
      <c r="AO17" s="72">
        <f t="shared" si="15"/>
        <v>1</v>
      </c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72">
        <f t="shared" si="7"/>
        <v>0</v>
      </c>
    </row>
    <row r="18" s="74" customFormat="1" ht="15" customHeight="1">
      <c r="A18" s="75" t="s">
        <v>77</v>
      </c>
      <c r="B18" s="76" t="s">
        <v>78</v>
      </c>
      <c r="C18" s="72"/>
      <c r="D18" s="72"/>
      <c r="E18" s="72">
        <v>2</v>
      </c>
      <c r="F18" s="72">
        <v>1</v>
      </c>
      <c r="G18" s="72">
        <f t="shared" si="11"/>
        <v>36</v>
      </c>
      <c r="H18" s="72">
        <f t="shared" si="9"/>
        <v>36</v>
      </c>
      <c r="I18" s="72">
        <f t="shared" si="12"/>
        <v>16</v>
      </c>
      <c r="J18" s="72">
        <f t="shared" si="13"/>
        <v>8</v>
      </c>
      <c r="K18" s="72">
        <f t="shared" si="13"/>
        <v>0</v>
      </c>
      <c r="L18" s="72">
        <f t="shared" si="13"/>
        <v>8</v>
      </c>
      <c r="M18" s="72">
        <f t="shared" si="13"/>
        <v>0</v>
      </c>
      <c r="N18" s="72">
        <f t="shared" si="13"/>
        <v>20</v>
      </c>
      <c r="O18" s="72">
        <f t="shared" si="13"/>
        <v>0</v>
      </c>
      <c r="P18" s="72">
        <v>4</v>
      </c>
      <c r="Q18" s="72"/>
      <c r="R18" s="72">
        <v>4</v>
      </c>
      <c r="S18" s="72"/>
      <c r="T18" s="72">
        <v>10</v>
      </c>
      <c r="U18" s="72"/>
      <c r="V18" s="72">
        <v>4</v>
      </c>
      <c r="W18" s="72"/>
      <c r="X18" s="72">
        <v>4</v>
      </c>
      <c r="Y18" s="72"/>
      <c r="Z18" s="72">
        <v>10</v>
      </c>
      <c r="AA18" s="72"/>
      <c r="AB18" s="72">
        <f t="shared" si="14"/>
        <v>1</v>
      </c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>
        <f t="shared" si="15"/>
        <v>0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>
        <f t="shared" si="7"/>
        <v>0</v>
      </c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</row>
    <row r="19" s="74" customFormat="1" ht="12" customHeight="1">
      <c r="A19" s="75" t="s">
        <v>79</v>
      </c>
      <c r="B19" s="76" t="s">
        <v>80</v>
      </c>
      <c r="C19" s="72"/>
      <c r="D19" s="72"/>
      <c r="E19" s="72">
        <v>2</v>
      </c>
      <c r="F19" s="72">
        <v>1</v>
      </c>
      <c r="G19" s="72">
        <f t="shared" si="11"/>
        <v>36</v>
      </c>
      <c r="H19" s="72">
        <f t="shared" si="9"/>
        <v>36</v>
      </c>
      <c r="I19" s="72">
        <f t="shared" si="12"/>
        <v>20</v>
      </c>
      <c r="J19" s="72">
        <f t="shared" si="13"/>
        <v>4</v>
      </c>
      <c r="K19" s="72">
        <f t="shared" si="13"/>
        <v>8</v>
      </c>
      <c r="L19" s="72">
        <f t="shared" si="13"/>
        <v>4</v>
      </c>
      <c r="M19" s="72">
        <f t="shared" si="13"/>
        <v>4</v>
      </c>
      <c r="N19" s="72">
        <f t="shared" si="13"/>
        <v>16</v>
      </c>
      <c r="O19" s="72">
        <f t="shared" si="13"/>
        <v>0</v>
      </c>
      <c r="P19" s="72"/>
      <c r="Q19" s="72"/>
      <c r="R19" s="72"/>
      <c r="S19" s="72"/>
      <c r="T19" s="72"/>
      <c r="U19" s="72"/>
      <c r="V19" s="72">
        <v>4</v>
      </c>
      <c r="W19" s="72">
        <v>8</v>
      </c>
      <c r="X19" s="72">
        <v>4</v>
      </c>
      <c r="Y19" s="72">
        <v>4</v>
      </c>
      <c r="Z19" s="72">
        <v>16</v>
      </c>
      <c r="AA19" s="72"/>
      <c r="AB19" s="72">
        <f t="shared" si="14"/>
        <v>1</v>
      </c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>
        <f t="shared" si="15"/>
        <v>0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>
        <f t="shared" si="7"/>
        <v>0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8"/>
    </row>
    <row r="20" s="74" customFormat="1" ht="11.25" customHeight="1">
      <c r="A20" s="75" t="s">
        <v>81</v>
      </c>
      <c r="B20" s="76" t="s">
        <v>82</v>
      </c>
      <c r="C20" s="72"/>
      <c r="D20" s="72"/>
      <c r="E20" s="72">
        <v>3</v>
      </c>
      <c r="F20" s="72">
        <v>1</v>
      </c>
      <c r="G20" s="72">
        <f t="shared" si="11"/>
        <v>36</v>
      </c>
      <c r="H20" s="72">
        <f t="shared" si="9"/>
        <v>36</v>
      </c>
      <c r="I20" s="72">
        <f t="shared" si="12"/>
        <v>18</v>
      </c>
      <c r="J20" s="72">
        <f t="shared" si="13"/>
        <v>4</v>
      </c>
      <c r="K20" s="72">
        <f t="shared" si="13"/>
        <v>8</v>
      </c>
      <c r="L20" s="72">
        <f t="shared" si="13"/>
        <v>2</v>
      </c>
      <c r="M20" s="72">
        <f t="shared" si="13"/>
        <v>4</v>
      </c>
      <c r="N20" s="72">
        <f t="shared" si="13"/>
        <v>18</v>
      </c>
      <c r="O20" s="72">
        <f t="shared" si="13"/>
        <v>0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>
        <f t="shared" si="14"/>
        <v>0</v>
      </c>
      <c r="AC20" s="72">
        <v>4</v>
      </c>
      <c r="AD20" s="72">
        <v>8</v>
      </c>
      <c r="AE20" s="72">
        <v>2</v>
      </c>
      <c r="AF20" s="72">
        <v>4</v>
      </c>
      <c r="AG20" s="72">
        <v>18</v>
      </c>
      <c r="AH20" s="72"/>
      <c r="AI20" s="72"/>
      <c r="AJ20" s="72"/>
      <c r="AK20" s="72"/>
      <c r="AL20" s="72"/>
      <c r="AM20" s="72"/>
      <c r="AN20" s="72"/>
      <c r="AO20" s="72">
        <f t="shared" si="15"/>
        <v>1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>
        <f t="shared" si="7"/>
        <v>0</v>
      </c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</row>
    <row r="21" s="74" customFormat="1" ht="11.25" customHeight="1">
      <c r="A21" s="75" t="s">
        <v>83</v>
      </c>
      <c r="B21" s="76" t="s">
        <v>84</v>
      </c>
      <c r="C21" s="72"/>
      <c r="D21" s="72"/>
      <c r="E21" s="72">
        <v>3</v>
      </c>
      <c r="F21" s="72">
        <v>1</v>
      </c>
      <c r="G21" s="72">
        <f t="shared" si="11"/>
        <v>36</v>
      </c>
      <c r="H21" s="72">
        <f t="shared" si="9"/>
        <v>36</v>
      </c>
      <c r="I21" s="72">
        <f t="shared" si="12"/>
        <v>20</v>
      </c>
      <c r="J21" s="72">
        <f t="shared" si="13"/>
        <v>8</v>
      </c>
      <c r="K21" s="72">
        <f t="shared" si="13"/>
        <v>8</v>
      </c>
      <c r="L21" s="72">
        <f t="shared" si="13"/>
        <v>4</v>
      </c>
      <c r="M21" s="72">
        <f t="shared" si="13"/>
        <v>0</v>
      </c>
      <c r="N21" s="72">
        <f t="shared" si="13"/>
        <v>16</v>
      </c>
      <c r="O21" s="72">
        <f t="shared" si="13"/>
        <v>0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>
        <f t="shared" si="14"/>
        <v>0</v>
      </c>
      <c r="AC21" s="72">
        <v>8</v>
      </c>
      <c r="AD21" s="72">
        <v>8</v>
      </c>
      <c r="AE21" s="72">
        <v>4</v>
      </c>
      <c r="AF21" s="72"/>
      <c r="AG21" s="72">
        <v>16</v>
      </c>
      <c r="AH21" s="72"/>
      <c r="AI21" s="72"/>
      <c r="AJ21" s="72"/>
      <c r="AK21" s="72"/>
      <c r="AL21" s="72"/>
      <c r="AM21" s="72"/>
      <c r="AN21" s="72"/>
      <c r="AO21" s="72">
        <f t="shared" si="15"/>
        <v>1</v>
      </c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>
        <f t="shared" si="7"/>
        <v>0</v>
      </c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</row>
    <row r="22" s="74" customFormat="1" ht="11.25" customHeight="1">
      <c r="A22" s="75" t="s">
        <v>85</v>
      </c>
      <c r="B22" s="76" t="s">
        <v>86</v>
      </c>
      <c r="C22" s="72">
        <v>4</v>
      </c>
      <c r="D22" s="81"/>
      <c r="E22" s="72">
        <v>2.2999999999999998</v>
      </c>
      <c r="F22" s="72">
        <v>2</v>
      </c>
      <c r="G22" s="72">
        <f t="shared" si="11"/>
        <v>72</v>
      </c>
      <c r="H22" s="72">
        <f t="shared" si="9"/>
        <v>72</v>
      </c>
      <c r="I22" s="72">
        <f t="shared" si="12"/>
        <v>36</v>
      </c>
      <c r="J22" s="72">
        <f t="shared" si="13"/>
        <v>12</v>
      </c>
      <c r="K22" s="72">
        <f>Q22+W22+AD22+AJ22+AQ22+AW22</f>
        <v>12</v>
      </c>
      <c r="L22" s="72">
        <f>R22+X22+AE22+AK22+AR22+AX22</f>
        <v>12</v>
      </c>
      <c r="M22" s="72">
        <f>S22+Y22+AF22+AL22+AS22+AY22</f>
        <v>0</v>
      </c>
      <c r="N22" s="72">
        <f>T22+Z22+AG22+AM22+AT22+AZ22</f>
        <v>36</v>
      </c>
      <c r="O22" s="72">
        <f t="shared" si="13"/>
        <v>0</v>
      </c>
      <c r="P22" s="72"/>
      <c r="Q22" s="72"/>
      <c r="R22" s="72"/>
      <c r="S22" s="72"/>
      <c r="T22" s="72"/>
      <c r="U22" s="72"/>
      <c r="V22" s="72">
        <v>6</v>
      </c>
      <c r="W22" s="72">
        <v>6</v>
      </c>
      <c r="X22" s="72">
        <v>6</v>
      </c>
      <c r="Y22" s="72"/>
      <c r="Z22" s="72">
        <v>18</v>
      </c>
      <c r="AA22" s="72"/>
      <c r="AB22" s="72">
        <f t="shared" si="14"/>
        <v>1</v>
      </c>
      <c r="AC22" s="72">
        <v>6</v>
      </c>
      <c r="AD22" s="72">
        <v>6</v>
      </c>
      <c r="AE22" s="72">
        <v>6</v>
      </c>
      <c r="AF22" s="72"/>
      <c r="AG22" s="72">
        <v>18</v>
      </c>
      <c r="AH22" s="72"/>
      <c r="AI22" s="72"/>
      <c r="AJ22" s="72"/>
      <c r="AK22" s="72"/>
      <c r="AL22" s="72"/>
      <c r="AM22" s="72"/>
      <c r="AN22" s="72"/>
      <c r="AO22" s="72">
        <f t="shared" si="15"/>
        <v>1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>
        <f t="shared" si="7"/>
        <v>0</v>
      </c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  <c r="IY22" s="78"/>
      <c r="IZ22" s="78"/>
    </row>
    <row r="23" s="74" customFormat="1" ht="19.5" customHeight="1">
      <c r="A23" s="75" t="s">
        <v>87</v>
      </c>
      <c r="B23" s="76" t="s">
        <v>88</v>
      </c>
      <c r="C23" s="72"/>
      <c r="D23" s="72">
        <v>3</v>
      </c>
      <c r="E23" s="72"/>
      <c r="F23" s="72">
        <v>1</v>
      </c>
      <c r="G23" s="72">
        <f t="shared" si="11"/>
        <v>36</v>
      </c>
      <c r="H23" s="72">
        <f t="shared" si="9"/>
        <v>36</v>
      </c>
      <c r="I23" s="72">
        <f t="shared" si="12"/>
        <v>18</v>
      </c>
      <c r="J23" s="72">
        <f t="shared" si="13"/>
        <v>4</v>
      </c>
      <c r="K23" s="72">
        <f t="shared" si="13"/>
        <v>8</v>
      </c>
      <c r="L23" s="72">
        <f t="shared" si="13"/>
        <v>4</v>
      </c>
      <c r="M23" s="72">
        <f t="shared" si="13"/>
        <v>2</v>
      </c>
      <c r="N23" s="72">
        <f t="shared" si="13"/>
        <v>18</v>
      </c>
      <c r="O23" s="72">
        <f t="shared" si="13"/>
        <v>0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>
        <f t="shared" si="14"/>
        <v>0</v>
      </c>
      <c r="AC23" s="72">
        <v>4</v>
      </c>
      <c r="AD23" s="72">
        <v>8</v>
      </c>
      <c r="AE23" s="72">
        <v>4</v>
      </c>
      <c r="AF23" s="72">
        <v>2</v>
      </c>
      <c r="AG23" s="72">
        <v>18</v>
      </c>
      <c r="AH23" s="72"/>
      <c r="AI23" s="72"/>
      <c r="AJ23" s="72"/>
      <c r="AK23" s="72"/>
      <c r="AL23" s="72"/>
      <c r="AM23" s="72"/>
      <c r="AN23" s="72"/>
      <c r="AO23" s="72">
        <f t="shared" si="15"/>
        <v>1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>
        <f t="shared" si="7"/>
        <v>0</v>
      </c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</row>
    <row r="24" s="74" customFormat="1" ht="11.25" customHeight="1">
      <c r="A24" s="75" t="s">
        <v>89</v>
      </c>
      <c r="B24" s="76" t="s">
        <v>90</v>
      </c>
      <c r="C24" s="72"/>
      <c r="D24" s="72">
        <v>4</v>
      </c>
      <c r="E24" s="72"/>
      <c r="F24" s="72">
        <v>1</v>
      </c>
      <c r="G24" s="72">
        <f t="shared" si="11"/>
        <v>36</v>
      </c>
      <c r="H24" s="72">
        <f t="shared" si="9"/>
        <v>36</v>
      </c>
      <c r="I24" s="72">
        <f t="shared" si="12"/>
        <v>34</v>
      </c>
      <c r="J24" s="72">
        <f t="shared" si="13"/>
        <v>12</v>
      </c>
      <c r="K24" s="72">
        <f t="shared" si="13"/>
        <v>14</v>
      </c>
      <c r="L24" s="72">
        <f t="shared" si="13"/>
        <v>4</v>
      </c>
      <c r="M24" s="72">
        <f t="shared" si="13"/>
        <v>4</v>
      </c>
      <c r="N24" s="72">
        <f t="shared" si="13"/>
        <v>2</v>
      </c>
      <c r="O24" s="72">
        <f t="shared" si="13"/>
        <v>0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>
        <f t="shared" si="14"/>
        <v>0</v>
      </c>
      <c r="AC24" s="72"/>
      <c r="AD24" s="72"/>
      <c r="AE24" s="72"/>
      <c r="AF24" s="72"/>
      <c r="AG24" s="72"/>
      <c r="AH24" s="72"/>
      <c r="AI24" s="72">
        <v>12</v>
      </c>
      <c r="AJ24" s="72">
        <v>14</v>
      </c>
      <c r="AK24" s="72">
        <v>4</v>
      </c>
      <c r="AL24" s="72">
        <v>4</v>
      </c>
      <c r="AM24" s="72">
        <v>2</v>
      </c>
      <c r="AN24" s="72"/>
      <c r="AO24" s="72">
        <f t="shared" si="15"/>
        <v>1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>
        <f t="shared" si="7"/>
        <v>0</v>
      </c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  <c r="IW24" s="78"/>
      <c r="IX24" s="78"/>
      <c r="IY24" s="78"/>
      <c r="IZ24" s="78"/>
    </row>
    <row r="25" s="74" customFormat="1" ht="11.25" customHeight="1">
      <c r="A25" s="75" t="s">
        <v>91</v>
      </c>
      <c r="B25" s="76" t="s">
        <v>92</v>
      </c>
      <c r="C25" s="72"/>
      <c r="D25" s="72">
        <v>4</v>
      </c>
      <c r="E25" s="72"/>
      <c r="F25" s="72">
        <v>1</v>
      </c>
      <c r="G25" s="72">
        <f t="shared" si="11"/>
        <v>36</v>
      </c>
      <c r="H25" s="72">
        <f t="shared" si="9"/>
        <v>36</v>
      </c>
      <c r="I25" s="72">
        <f t="shared" si="12"/>
        <v>18</v>
      </c>
      <c r="J25" s="72">
        <f t="shared" si="13"/>
        <v>4</v>
      </c>
      <c r="K25" s="72">
        <f t="shared" si="13"/>
        <v>8</v>
      </c>
      <c r="L25" s="72">
        <f t="shared" si="13"/>
        <v>4</v>
      </c>
      <c r="M25" s="72">
        <f t="shared" si="13"/>
        <v>2</v>
      </c>
      <c r="N25" s="72">
        <f t="shared" si="13"/>
        <v>18</v>
      </c>
      <c r="O25" s="72">
        <f t="shared" si="13"/>
        <v>0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>
        <f t="shared" si="14"/>
        <v>0</v>
      </c>
      <c r="AC25" s="72"/>
      <c r="AD25" s="72"/>
      <c r="AE25" s="72"/>
      <c r="AF25" s="72"/>
      <c r="AG25" s="72"/>
      <c r="AH25" s="72"/>
      <c r="AI25" s="72">
        <v>4</v>
      </c>
      <c r="AJ25" s="72">
        <v>8</v>
      </c>
      <c r="AK25" s="72">
        <v>4</v>
      </c>
      <c r="AL25" s="72">
        <v>2</v>
      </c>
      <c r="AM25" s="72">
        <v>18</v>
      </c>
      <c r="AN25" s="72"/>
      <c r="AO25" s="72">
        <f t="shared" si="15"/>
        <v>1</v>
      </c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>
        <f t="shared" si="7"/>
        <v>0</v>
      </c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  <c r="IW25" s="78"/>
      <c r="IX25" s="78"/>
      <c r="IY25" s="78"/>
      <c r="IZ25" s="78"/>
    </row>
    <row r="26" s="83" customFormat="1" ht="11.25">
      <c r="A26" s="84" t="s">
        <v>65</v>
      </c>
      <c r="B26" s="66"/>
      <c r="C26" s="85"/>
      <c r="D26" s="85"/>
      <c r="E26" s="85"/>
      <c r="F26" s="86">
        <f>SUM(F15:F25)</f>
        <v>14</v>
      </c>
      <c r="G26" s="86">
        <f t="shared" ref="G26:BB26" si="16">SUM(G15:G25)</f>
        <v>504</v>
      </c>
      <c r="H26" s="86">
        <f t="shared" si="9"/>
        <v>504</v>
      </c>
      <c r="I26" s="86">
        <f t="shared" si="16"/>
        <v>328</v>
      </c>
      <c r="J26" s="86">
        <f t="shared" si="16"/>
        <v>102</v>
      </c>
      <c r="K26" s="86">
        <f t="shared" si="16"/>
        <v>130</v>
      </c>
      <c r="L26" s="86">
        <f t="shared" si="16"/>
        <v>42</v>
      </c>
      <c r="M26" s="86">
        <f t="shared" si="16"/>
        <v>54</v>
      </c>
      <c r="N26" s="86">
        <f t="shared" si="16"/>
        <v>176</v>
      </c>
      <c r="O26" s="86">
        <f t="shared" si="16"/>
        <v>0</v>
      </c>
      <c r="P26" s="86">
        <f t="shared" si="16"/>
        <v>20</v>
      </c>
      <c r="Q26" s="86">
        <f t="shared" si="16"/>
        <v>32</v>
      </c>
      <c r="R26" s="86">
        <f t="shared" si="16"/>
        <v>4</v>
      </c>
      <c r="S26" s="86">
        <f t="shared" si="16"/>
        <v>14</v>
      </c>
      <c r="T26" s="86">
        <f t="shared" si="16"/>
        <v>20</v>
      </c>
      <c r="U26" s="86">
        <f t="shared" si="16"/>
        <v>0</v>
      </c>
      <c r="V26" s="86">
        <f t="shared" si="16"/>
        <v>34</v>
      </c>
      <c r="W26" s="86">
        <f t="shared" si="16"/>
        <v>36</v>
      </c>
      <c r="X26" s="86">
        <f t="shared" si="16"/>
        <v>14</v>
      </c>
      <c r="Y26" s="86">
        <f t="shared" si="16"/>
        <v>24</v>
      </c>
      <c r="Z26" s="86">
        <f t="shared" si="16"/>
        <v>54</v>
      </c>
      <c r="AA26" s="86">
        <f t="shared" si="16"/>
        <v>0</v>
      </c>
      <c r="AB26" s="86">
        <f t="shared" si="16"/>
        <v>7</v>
      </c>
      <c r="AC26" s="86">
        <f t="shared" si="16"/>
        <v>28</v>
      </c>
      <c r="AD26" s="86">
        <f t="shared" si="16"/>
        <v>36</v>
      </c>
      <c r="AE26" s="86">
        <f t="shared" si="16"/>
        <v>16</v>
      </c>
      <c r="AF26" s="86">
        <f t="shared" si="16"/>
        <v>8</v>
      </c>
      <c r="AG26" s="86">
        <f t="shared" si="16"/>
        <v>80</v>
      </c>
      <c r="AH26" s="86">
        <f t="shared" si="16"/>
        <v>0</v>
      </c>
      <c r="AI26" s="86">
        <f t="shared" si="16"/>
        <v>20</v>
      </c>
      <c r="AJ26" s="86">
        <f t="shared" si="16"/>
        <v>26</v>
      </c>
      <c r="AK26" s="86">
        <f t="shared" si="16"/>
        <v>8</v>
      </c>
      <c r="AL26" s="86">
        <f t="shared" si="16"/>
        <v>8</v>
      </c>
      <c r="AM26" s="86">
        <f t="shared" si="16"/>
        <v>22</v>
      </c>
      <c r="AN26" s="86">
        <f t="shared" si="16"/>
        <v>0</v>
      </c>
      <c r="AO26" s="86">
        <f t="shared" si="16"/>
        <v>7</v>
      </c>
      <c r="AP26" s="86">
        <f t="shared" si="16"/>
        <v>0</v>
      </c>
      <c r="AQ26" s="86">
        <f t="shared" si="16"/>
        <v>0</v>
      </c>
      <c r="AR26" s="86">
        <f t="shared" si="16"/>
        <v>0</v>
      </c>
      <c r="AS26" s="86">
        <f t="shared" si="16"/>
        <v>0</v>
      </c>
      <c r="AT26" s="86">
        <f t="shared" si="16"/>
        <v>0</v>
      </c>
      <c r="AU26" s="86">
        <f t="shared" si="16"/>
        <v>0</v>
      </c>
      <c r="AV26" s="86">
        <f t="shared" si="16"/>
        <v>0</v>
      </c>
      <c r="AW26" s="86">
        <f t="shared" si="16"/>
        <v>0</v>
      </c>
      <c r="AX26" s="86">
        <f t="shared" si="16"/>
        <v>0</v>
      </c>
      <c r="AY26" s="86">
        <f t="shared" si="16"/>
        <v>0</v>
      </c>
      <c r="AZ26" s="86">
        <f t="shared" si="16"/>
        <v>0</v>
      </c>
      <c r="BA26" s="86">
        <f t="shared" si="16"/>
        <v>0</v>
      </c>
      <c r="BB26" s="86">
        <f t="shared" si="16"/>
        <v>0</v>
      </c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8"/>
      <c r="IY26" s="78"/>
      <c r="IZ26" s="78"/>
    </row>
    <row r="27" s="70" customFormat="1" ht="11.25" customHeight="1">
      <c r="A27" s="71" t="s">
        <v>93</v>
      </c>
      <c r="B27" s="55" t="s">
        <v>94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</row>
    <row r="28" s="70" customFormat="1" ht="15.75" customHeight="1">
      <c r="A28" s="75" t="s">
        <v>95</v>
      </c>
      <c r="B28" s="76" t="s">
        <v>96</v>
      </c>
      <c r="C28" s="72"/>
      <c r="D28" s="72">
        <v>1</v>
      </c>
      <c r="E28" s="72"/>
      <c r="F28" s="72">
        <v>1</v>
      </c>
      <c r="G28" s="72">
        <f t="shared" ref="G28:G31" si="17">F28*36</f>
        <v>36</v>
      </c>
      <c r="H28" s="72">
        <f t="shared" si="9"/>
        <v>36</v>
      </c>
      <c r="I28" s="72">
        <f t="shared" ref="I28:I31" si="18">J28+K28+L28+M28+O28</f>
        <v>18</v>
      </c>
      <c r="J28" s="72">
        <f t="shared" ref="J28:O31" si="19">P28+V28+AC28+AI28+AP28+AV28</f>
        <v>4</v>
      </c>
      <c r="K28" s="72">
        <f t="shared" si="19"/>
        <v>8</v>
      </c>
      <c r="L28" s="72">
        <f t="shared" si="19"/>
        <v>4</v>
      </c>
      <c r="M28" s="72">
        <f t="shared" si="19"/>
        <v>2</v>
      </c>
      <c r="N28" s="72">
        <f t="shared" si="19"/>
        <v>18</v>
      </c>
      <c r="O28" s="72">
        <f t="shared" si="19"/>
        <v>0</v>
      </c>
      <c r="P28" s="72">
        <v>4</v>
      </c>
      <c r="Q28" s="72">
        <v>8</v>
      </c>
      <c r="R28" s="72">
        <v>4</v>
      </c>
      <c r="S28" s="72">
        <v>2</v>
      </c>
      <c r="T28" s="72">
        <v>18</v>
      </c>
      <c r="U28" s="72"/>
      <c r="V28" s="72"/>
      <c r="W28" s="72"/>
      <c r="X28" s="72"/>
      <c r="Y28" s="72"/>
      <c r="Z28" s="72"/>
      <c r="AA28" s="72"/>
      <c r="AB28" s="72">
        <f t="shared" ref="AB28:AB31" si="20">SUM(P28:AA28)/36</f>
        <v>1</v>
      </c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5"/>
        <v>0</v>
      </c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>
        <f t="shared" si="7"/>
        <v>0</v>
      </c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</row>
    <row r="29" s="70" customFormat="1" ht="22.5" customHeight="1">
      <c r="A29" s="87"/>
      <c r="B29" s="76" t="s">
        <v>97</v>
      </c>
      <c r="C29" s="72"/>
      <c r="D29" s="72">
        <v>1</v>
      </c>
      <c r="E29" s="72"/>
      <c r="F29" s="72">
        <v>1</v>
      </c>
      <c r="G29" s="72">
        <f t="shared" si="17"/>
        <v>36</v>
      </c>
      <c r="H29" s="72">
        <f t="shared" si="9"/>
        <v>36</v>
      </c>
      <c r="I29" s="72">
        <f t="shared" si="18"/>
        <v>18</v>
      </c>
      <c r="J29" s="72">
        <f t="shared" si="19"/>
        <v>4</v>
      </c>
      <c r="K29" s="72">
        <f t="shared" si="19"/>
        <v>8</v>
      </c>
      <c r="L29" s="72">
        <f t="shared" si="19"/>
        <v>4</v>
      </c>
      <c r="M29" s="72">
        <f t="shared" si="19"/>
        <v>2</v>
      </c>
      <c r="N29" s="72">
        <f t="shared" si="19"/>
        <v>18</v>
      </c>
      <c r="O29" s="72">
        <f t="shared" si="19"/>
        <v>0</v>
      </c>
      <c r="P29" s="72">
        <v>4</v>
      </c>
      <c r="Q29" s="72">
        <v>8</v>
      </c>
      <c r="R29" s="72">
        <v>4</v>
      </c>
      <c r="S29" s="72">
        <v>2</v>
      </c>
      <c r="T29" s="72">
        <v>18</v>
      </c>
      <c r="U29" s="72"/>
      <c r="V29" s="72"/>
      <c r="W29" s="72"/>
      <c r="X29" s="72"/>
      <c r="Y29" s="72"/>
      <c r="Z29" s="72"/>
      <c r="AA29" s="72"/>
      <c r="AB29" s="72">
        <f t="shared" si="20"/>
        <v>1</v>
      </c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5"/>
        <v>0</v>
      </c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>
        <f t="shared" si="7"/>
        <v>0</v>
      </c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</row>
    <row r="30" s="74" customFormat="1" ht="27.75" customHeight="1">
      <c r="A30" s="75" t="s">
        <v>98</v>
      </c>
      <c r="B30" s="76" t="s">
        <v>99</v>
      </c>
      <c r="C30" s="72"/>
      <c r="D30" s="72">
        <v>2</v>
      </c>
      <c r="E30" s="72"/>
      <c r="F30" s="72">
        <v>1</v>
      </c>
      <c r="G30" s="72">
        <f t="shared" si="17"/>
        <v>36</v>
      </c>
      <c r="H30" s="72">
        <f t="shared" si="9"/>
        <v>36</v>
      </c>
      <c r="I30" s="72">
        <f t="shared" si="18"/>
        <v>18</v>
      </c>
      <c r="J30" s="72">
        <f t="shared" si="19"/>
        <v>4</v>
      </c>
      <c r="K30" s="72">
        <f t="shared" si="19"/>
        <v>8</v>
      </c>
      <c r="L30" s="72">
        <f t="shared" si="19"/>
        <v>4</v>
      </c>
      <c r="M30" s="72">
        <f t="shared" si="19"/>
        <v>2</v>
      </c>
      <c r="N30" s="72">
        <f t="shared" si="19"/>
        <v>18</v>
      </c>
      <c r="O30" s="72">
        <f t="shared" si="19"/>
        <v>0</v>
      </c>
      <c r="P30" s="72"/>
      <c r="Q30" s="72"/>
      <c r="R30" s="72"/>
      <c r="S30" s="72"/>
      <c r="T30" s="72"/>
      <c r="U30" s="72"/>
      <c r="V30" s="72">
        <v>4</v>
      </c>
      <c r="W30" s="72">
        <v>8</v>
      </c>
      <c r="X30" s="72">
        <v>4</v>
      </c>
      <c r="Y30" s="72">
        <v>2</v>
      </c>
      <c r="Z30" s="72">
        <v>18</v>
      </c>
      <c r="AA30" s="72"/>
      <c r="AB30" s="72">
        <f t="shared" si="20"/>
        <v>1</v>
      </c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5"/>
        <v>0</v>
      </c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>
        <f t="shared" si="7"/>
        <v>0</v>
      </c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</row>
    <row r="31" s="74" customFormat="1" ht="24.75" customHeight="1">
      <c r="A31" s="87"/>
      <c r="B31" s="76" t="s">
        <v>100</v>
      </c>
      <c r="C31" s="72"/>
      <c r="D31" s="72">
        <v>2</v>
      </c>
      <c r="E31" s="72"/>
      <c r="F31" s="72">
        <v>1</v>
      </c>
      <c r="G31" s="72">
        <f t="shared" si="17"/>
        <v>36</v>
      </c>
      <c r="H31" s="72">
        <f t="shared" si="9"/>
        <v>36</v>
      </c>
      <c r="I31" s="72">
        <f t="shared" si="18"/>
        <v>18</v>
      </c>
      <c r="J31" s="72">
        <f t="shared" si="19"/>
        <v>4</v>
      </c>
      <c r="K31" s="72">
        <f t="shared" si="19"/>
        <v>8</v>
      </c>
      <c r="L31" s="72">
        <f t="shared" si="19"/>
        <v>4</v>
      </c>
      <c r="M31" s="72">
        <f t="shared" si="19"/>
        <v>2</v>
      </c>
      <c r="N31" s="72">
        <f t="shared" si="19"/>
        <v>18</v>
      </c>
      <c r="O31" s="72">
        <f t="shared" si="19"/>
        <v>0</v>
      </c>
      <c r="P31" s="72"/>
      <c r="Q31" s="72"/>
      <c r="R31" s="72"/>
      <c r="S31" s="72"/>
      <c r="T31" s="72"/>
      <c r="U31" s="72"/>
      <c r="V31" s="72">
        <v>4</v>
      </c>
      <c r="W31" s="72">
        <v>8</v>
      </c>
      <c r="X31" s="72">
        <v>4</v>
      </c>
      <c r="Y31" s="72">
        <v>2</v>
      </c>
      <c r="Z31" s="72">
        <v>18</v>
      </c>
      <c r="AA31" s="72"/>
      <c r="AB31" s="72">
        <f t="shared" si="20"/>
        <v>1</v>
      </c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5"/>
        <v>0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>
        <f t="shared" si="7"/>
        <v>0</v>
      </c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  <c r="IW31" s="78"/>
      <c r="IX31" s="78"/>
      <c r="IY31" s="78"/>
      <c r="IZ31" s="78"/>
    </row>
    <row r="32" s="74" customFormat="1" ht="11.25">
      <c r="A32" s="84" t="s">
        <v>65</v>
      </c>
      <c r="B32" s="88"/>
      <c r="C32" s="89"/>
      <c r="D32" s="89"/>
      <c r="E32" s="89"/>
      <c r="F32" s="89">
        <f>F28+F30</f>
        <v>2</v>
      </c>
      <c r="G32" s="89">
        <f t="shared" ref="G32:BB32" si="21">G28+G30</f>
        <v>72</v>
      </c>
      <c r="H32" s="89">
        <f t="shared" si="9"/>
        <v>72</v>
      </c>
      <c r="I32" s="89">
        <f t="shared" si="21"/>
        <v>36</v>
      </c>
      <c r="J32" s="89">
        <f t="shared" si="21"/>
        <v>8</v>
      </c>
      <c r="K32" s="89">
        <f t="shared" si="21"/>
        <v>16</v>
      </c>
      <c r="L32" s="89">
        <f t="shared" si="21"/>
        <v>8</v>
      </c>
      <c r="M32" s="89">
        <f t="shared" si="21"/>
        <v>4</v>
      </c>
      <c r="N32" s="89">
        <f t="shared" si="21"/>
        <v>36</v>
      </c>
      <c r="O32" s="89">
        <f t="shared" si="21"/>
        <v>0</v>
      </c>
      <c r="P32" s="89">
        <f t="shared" si="21"/>
        <v>4</v>
      </c>
      <c r="Q32" s="89">
        <f t="shared" si="21"/>
        <v>8</v>
      </c>
      <c r="R32" s="89">
        <f t="shared" si="21"/>
        <v>4</v>
      </c>
      <c r="S32" s="89">
        <f t="shared" si="21"/>
        <v>2</v>
      </c>
      <c r="T32" s="89">
        <f t="shared" si="21"/>
        <v>18</v>
      </c>
      <c r="U32" s="89">
        <f t="shared" si="21"/>
        <v>0</v>
      </c>
      <c r="V32" s="89">
        <f t="shared" si="21"/>
        <v>4</v>
      </c>
      <c r="W32" s="89">
        <f t="shared" si="21"/>
        <v>8</v>
      </c>
      <c r="X32" s="89">
        <f t="shared" si="21"/>
        <v>4</v>
      </c>
      <c r="Y32" s="89">
        <f t="shared" si="21"/>
        <v>2</v>
      </c>
      <c r="Z32" s="89">
        <f t="shared" si="21"/>
        <v>18</v>
      </c>
      <c r="AA32" s="89">
        <f t="shared" si="21"/>
        <v>0</v>
      </c>
      <c r="AB32" s="89">
        <f t="shared" si="21"/>
        <v>2</v>
      </c>
      <c r="AC32" s="89">
        <f t="shared" si="21"/>
        <v>0</v>
      </c>
      <c r="AD32" s="89">
        <f t="shared" si="21"/>
        <v>0</v>
      </c>
      <c r="AE32" s="89">
        <f t="shared" si="21"/>
        <v>0</v>
      </c>
      <c r="AF32" s="89">
        <f t="shared" si="21"/>
        <v>0</v>
      </c>
      <c r="AG32" s="89">
        <f t="shared" si="21"/>
        <v>0</v>
      </c>
      <c r="AH32" s="89">
        <f t="shared" si="21"/>
        <v>0</v>
      </c>
      <c r="AI32" s="89">
        <f t="shared" si="21"/>
        <v>0</v>
      </c>
      <c r="AJ32" s="89">
        <f t="shared" si="21"/>
        <v>0</v>
      </c>
      <c r="AK32" s="89">
        <f t="shared" si="21"/>
        <v>0</v>
      </c>
      <c r="AL32" s="89">
        <f t="shared" si="21"/>
        <v>0</v>
      </c>
      <c r="AM32" s="89">
        <f t="shared" si="21"/>
        <v>0</v>
      </c>
      <c r="AN32" s="89">
        <f t="shared" si="21"/>
        <v>0</v>
      </c>
      <c r="AO32" s="89">
        <f t="shared" si="21"/>
        <v>0</v>
      </c>
      <c r="AP32" s="89">
        <f t="shared" si="21"/>
        <v>0</v>
      </c>
      <c r="AQ32" s="89">
        <f t="shared" si="21"/>
        <v>0</v>
      </c>
      <c r="AR32" s="89">
        <f t="shared" si="21"/>
        <v>0</v>
      </c>
      <c r="AS32" s="89">
        <f t="shared" si="21"/>
        <v>0</v>
      </c>
      <c r="AT32" s="89">
        <f t="shared" si="21"/>
        <v>0</v>
      </c>
      <c r="AU32" s="89">
        <f t="shared" si="21"/>
        <v>0</v>
      </c>
      <c r="AV32" s="89">
        <f t="shared" si="21"/>
        <v>0</v>
      </c>
      <c r="AW32" s="89">
        <f t="shared" si="21"/>
        <v>0</v>
      </c>
      <c r="AX32" s="89">
        <f t="shared" si="21"/>
        <v>0</v>
      </c>
      <c r="AY32" s="89">
        <f t="shared" si="21"/>
        <v>0</v>
      </c>
      <c r="AZ32" s="89">
        <f t="shared" si="21"/>
        <v>0</v>
      </c>
      <c r="BA32" s="89">
        <f t="shared" si="21"/>
        <v>0</v>
      </c>
      <c r="BB32" s="89">
        <f t="shared" si="21"/>
        <v>0</v>
      </c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8"/>
      <c r="IY32" s="78"/>
      <c r="IZ32" s="78"/>
    </row>
    <row r="33" s="74" customFormat="1" ht="11.25">
      <c r="A33" s="90" t="s">
        <v>101</v>
      </c>
      <c r="B33" s="55" t="s">
        <v>102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90"/>
      <c r="S33" s="91"/>
      <c r="T33" s="91"/>
      <c r="U33" s="92"/>
      <c r="V33" s="71"/>
      <c r="W33" s="71"/>
      <c r="X33" s="90"/>
      <c r="Y33" s="91"/>
      <c r="Z33" s="91"/>
      <c r="AA33" s="92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>
        <f t="shared" si="15"/>
        <v>0</v>
      </c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2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  <c r="IW33" s="78"/>
      <c r="IX33" s="78"/>
      <c r="IY33" s="78"/>
      <c r="IZ33" s="78"/>
    </row>
    <row r="34" s="70" customFormat="1" ht="18.75" customHeight="1">
      <c r="A34" s="75" t="s">
        <v>103</v>
      </c>
      <c r="B34" s="93" t="s">
        <v>104</v>
      </c>
      <c r="C34" s="72"/>
      <c r="D34" s="72"/>
      <c r="E34" s="72"/>
      <c r="F34" s="72">
        <v>3</v>
      </c>
      <c r="G34" s="82">
        <f t="shared" ref="G34:G35" si="22">F34*36</f>
        <v>108</v>
      </c>
      <c r="H34" s="72">
        <f t="shared" si="9"/>
        <v>108</v>
      </c>
      <c r="I34" s="72">
        <f t="shared" ref="I34:I35" si="23">J34+K34+L34+M34+O34</f>
        <v>64</v>
      </c>
      <c r="J34" s="72">
        <f t="shared" ref="J34:O35" si="24">P34+V34+AC34+AI34+AP34+AV34</f>
        <v>0</v>
      </c>
      <c r="K34" s="72">
        <f t="shared" si="24"/>
        <v>36</v>
      </c>
      <c r="L34" s="72">
        <f t="shared" si="24"/>
        <v>14</v>
      </c>
      <c r="M34" s="72">
        <f t="shared" si="24"/>
        <v>14</v>
      </c>
      <c r="N34" s="72">
        <f t="shared" si="24"/>
        <v>44</v>
      </c>
      <c r="O34" s="72">
        <f t="shared" si="24"/>
        <v>0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>
        <f t="shared" ref="AB34:AB37" si="25">SUM(P34:AA34)/36</f>
        <v>0</v>
      </c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5"/>
        <v>0</v>
      </c>
      <c r="AP34" s="72"/>
      <c r="AQ34" s="72">
        <v>36</v>
      </c>
      <c r="AR34" s="72">
        <v>14</v>
      </c>
      <c r="AS34" s="72">
        <v>14</v>
      </c>
      <c r="AT34" s="72">
        <v>44</v>
      </c>
      <c r="AU34" s="72"/>
      <c r="AV34" s="72"/>
      <c r="AW34" s="72"/>
      <c r="AX34" s="72"/>
      <c r="AY34" s="72"/>
      <c r="AZ34" s="72"/>
      <c r="BA34" s="72"/>
      <c r="BB34" s="72">
        <f t="shared" si="7"/>
        <v>3</v>
      </c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</row>
    <row r="35" s="70" customFormat="1" ht="18" customHeight="1">
      <c r="A35" s="75" t="s">
        <v>105</v>
      </c>
      <c r="B35" s="93" t="s">
        <v>106</v>
      </c>
      <c r="C35" s="72"/>
      <c r="D35" s="72"/>
      <c r="E35" s="72"/>
      <c r="F35" s="72">
        <v>3</v>
      </c>
      <c r="G35" s="82">
        <f t="shared" si="22"/>
        <v>108</v>
      </c>
      <c r="H35" s="72">
        <f t="shared" si="9"/>
        <v>108</v>
      </c>
      <c r="I35" s="72">
        <f t="shared" si="23"/>
        <v>30</v>
      </c>
      <c r="J35" s="72">
        <f t="shared" si="24"/>
        <v>0</v>
      </c>
      <c r="K35" s="72">
        <f t="shared" si="24"/>
        <v>0</v>
      </c>
      <c r="L35" s="72">
        <f t="shared" si="24"/>
        <v>16</v>
      </c>
      <c r="M35" s="72">
        <f t="shared" si="24"/>
        <v>14</v>
      </c>
      <c r="N35" s="72">
        <f t="shared" si="24"/>
        <v>78</v>
      </c>
      <c r="O35" s="72">
        <f t="shared" si="24"/>
        <v>0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>
        <f t="shared" si="25"/>
        <v>0</v>
      </c>
      <c r="AC35" s="72"/>
      <c r="AD35" s="72"/>
      <c r="AE35" s="72">
        <v>16</v>
      </c>
      <c r="AF35" s="72">
        <v>14</v>
      </c>
      <c r="AG35" s="72">
        <v>78</v>
      </c>
      <c r="AH35" s="72"/>
      <c r="AI35" s="72"/>
      <c r="AJ35" s="72"/>
      <c r="AK35" s="72"/>
      <c r="AL35" s="72"/>
      <c r="AM35" s="72"/>
      <c r="AN35" s="72"/>
      <c r="AO35" s="72">
        <f t="shared" si="15"/>
        <v>3</v>
      </c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>
        <f t="shared" si="7"/>
        <v>0</v>
      </c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</row>
    <row r="36" s="74" customFormat="1" ht="11.25">
      <c r="A36" s="94" t="s">
        <v>65</v>
      </c>
      <c r="B36" s="95" t="s">
        <v>102</v>
      </c>
      <c r="C36" s="96"/>
      <c r="D36" s="96"/>
      <c r="E36" s="97"/>
      <c r="F36" s="97">
        <f>F34+F35</f>
        <v>6</v>
      </c>
      <c r="G36" s="97">
        <f t="shared" ref="G36:BB36" si="26">G34+G35</f>
        <v>216</v>
      </c>
      <c r="H36" s="97">
        <f t="shared" si="9"/>
        <v>216</v>
      </c>
      <c r="I36" s="97">
        <f t="shared" si="26"/>
        <v>94</v>
      </c>
      <c r="J36" s="97">
        <f t="shared" si="26"/>
        <v>0</v>
      </c>
      <c r="K36" s="97">
        <f t="shared" si="26"/>
        <v>36</v>
      </c>
      <c r="L36" s="97">
        <f t="shared" si="26"/>
        <v>30</v>
      </c>
      <c r="M36" s="97">
        <f t="shared" si="26"/>
        <v>28</v>
      </c>
      <c r="N36" s="97">
        <f t="shared" si="26"/>
        <v>122</v>
      </c>
      <c r="O36" s="97">
        <f t="shared" si="26"/>
        <v>0</v>
      </c>
      <c r="P36" s="97">
        <f t="shared" si="26"/>
        <v>0</v>
      </c>
      <c r="Q36" s="97">
        <f t="shared" si="26"/>
        <v>0</v>
      </c>
      <c r="R36" s="97">
        <f t="shared" si="26"/>
        <v>0</v>
      </c>
      <c r="S36" s="97">
        <f t="shared" si="26"/>
        <v>0</v>
      </c>
      <c r="T36" s="97">
        <f t="shared" si="26"/>
        <v>0</v>
      </c>
      <c r="U36" s="97">
        <f t="shared" si="26"/>
        <v>0</v>
      </c>
      <c r="V36" s="97">
        <f t="shared" si="26"/>
        <v>0</v>
      </c>
      <c r="W36" s="97">
        <f t="shared" si="26"/>
        <v>0</v>
      </c>
      <c r="X36" s="97">
        <f t="shared" si="26"/>
        <v>0</v>
      </c>
      <c r="Y36" s="97">
        <f t="shared" si="26"/>
        <v>0</v>
      </c>
      <c r="Z36" s="97">
        <f t="shared" si="26"/>
        <v>0</v>
      </c>
      <c r="AA36" s="97">
        <f t="shared" si="26"/>
        <v>0</v>
      </c>
      <c r="AB36" s="97">
        <f t="shared" si="26"/>
        <v>0</v>
      </c>
      <c r="AC36" s="97">
        <f t="shared" si="26"/>
        <v>0</v>
      </c>
      <c r="AD36" s="97">
        <f t="shared" si="26"/>
        <v>0</v>
      </c>
      <c r="AE36" s="97">
        <f t="shared" si="26"/>
        <v>16</v>
      </c>
      <c r="AF36" s="97">
        <f t="shared" si="26"/>
        <v>14</v>
      </c>
      <c r="AG36" s="97">
        <f t="shared" si="26"/>
        <v>78</v>
      </c>
      <c r="AH36" s="97">
        <f t="shared" si="26"/>
        <v>0</v>
      </c>
      <c r="AI36" s="97">
        <f t="shared" si="26"/>
        <v>0</v>
      </c>
      <c r="AJ36" s="97">
        <f t="shared" si="26"/>
        <v>0</v>
      </c>
      <c r="AK36" s="97">
        <f t="shared" si="26"/>
        <v>0</v>
      </c>
      <c r="AL36" s="97">
        <f t="shared" si="26"/>
        <v>0</v>
      </c>
      <c r="AM36" s="97">
        <f t="shared" si="26"/>
        <v>0</v>
      </c>
      <c r="AN36" s="97">
        <f t="shared" si="26"/>
        <v>0</v>
      </c>
      <c r="AO36" s="97">
        <f t="shared" si="26"/>
        <v>3</v>
      </c>
      <c r="AP36" s="97">
        <f t="shared" si="26"/>
        <v>0</v>
      </c>
      <c r="AQ36" s="97">
        <f t="shared" si="26"/>
        <v>36</v>
      </c>
      <c r="AR36" s="97">
        <f t="shared" si="26"/>
        <v>14</v>
      </c>
      <c r="AS36" s="97">
        <f t="shared" si="26"/>
        <v>14</v>
      </c>
      <c r="AT36" s="97">
        <f t="shared" si="26"/>
        <v>44</v>
      </c>
      <c r="AU36" s="97">
        <f t="shared" si="26"/>
        <v>0</v>
      </c>
      <c r="AV36" s="97">
        <f t="shared" si="26"/>
        <v>0</v>
      </c>
      <c r="AW36" s="97">
        <f t="shared" si="26"/>
        <v>0</v>
      </c>
      <c r="AX36" s="97">
        <f t="shared" si="26"/>
        <v>0</v>
      </c>
      <c r="AY36" s="97">
        <f t="shared" si="26"/>
        <v>0</v>
      </c>
      <c r="AZ36" s="97">
        <f t="shared" si="26"/>
        <v>0</v>
      </c>
      <c r="BA36" s="97">
        <f t="shared" si="26"/>
        <v>0</v>
      </c>
      <c r="BB36" s="96">
        <f t="shared" si="26"/>
        <v>3</v>
      </c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8"/>
      <c r="IY36" s="78"/>
      <c r="IZ36" s="78"/>
    </row>
    <row r="37" s="78" customFormat="1" ht="11.25">
      <c r="A37" s="98" t="s">
        <v>107</v>
      </c>
      <c r="B37" s="99" t="s">
        <v>108</v>
      </c>
      <c r="C37" s="100"/>
      <c r="D37" s="101"/>
      <c r="E37" s="102"/>
      <c r="F37" s="100">
        <v>5</v>
      </c>
      <c r="G37" s="82">
        <f>F37*36</f>
        <v>180</v>
      </c>
      <c r="H37" s="72">
        <f t="shared" si="9"/>
        <v>180</v>
      </c>
      <c r="I37" s="72">
        <f>J37+K37+L37+M37+O37</f>
        <v>180</v>
      </c>
      <c r="J37" s="72">
        <f t="shared" ref="J37:O37" si="27">P37+V37+AC37+AI37+AP37+AV37</f>
        <v>0</v>
      </c>
      <c r="K37" s="72">
        <f t="shared" si="27"/>
        <v>0</v>
      </c>
      <c r="L37" s="72">
        <f t="shared" si="27"/>
        <v>0</v>
      </c>
      <c r="M37" s="72">
        <f t="shared" si="27"/>
        <v>0</v>
      </c>
      <c r="N37" s="72">
        <f t="shared" si="27"/>
        <v>0</v>
      </c>
      <c r="O37" s="72">
        <f t="shared" si="27"/>
        <v>180</v>
      </c>
      <c r="P37" s="100"/>
      <c r="Q37" s="100"/>
      <c r="R37" s="100"/>
      <c r="S37" s="100"/>
      <c r="T37" s="100"/>
      <c r="U37" s="100">
        <v>36</v>
      </c>
      <c r="V37" s="100"/>
      <c r="W37" s="100"/>
      <c r="X37" s="100"/>
      <c r="Y37" s="100"/>
      <c r="Z37" s="100"/>
      <c r="AA37" s="100">
        <v>36</v>
      </c>
      <c r="AB37" s="72">
        <f t="shared" si="25"/>
        <v>2</v>
      </c>
      <c r="AC37" s="100"/>
      <c r="AD37" s="100"/>
      <c r="AE37" s="100"/>
      <c r="AF37" s="100"/>
      <c r="AG37" s="100"/>
      <c r="AH37" s="100">
        <v>36</v>
      </c>
      <c r="AI37" s="100"/>
      <c r="AJ37" s="100"/>
      <c r="AK37" s="100"/>
      <c r="AL37" s="100"/>
      <c r="AM37" s="100"/>
      <c r="AN37" s="100">
        <v>36</v>
      </c>
      <c r="AO37" s="72">
        <f t="shared" si="15"/>
        <v>2</v>
      </c>
      <c r="AP37" s="100"/>
      <c r="AQ37" s="100"/>
      <c r="AR37" s="100"/>
      <c r="AS37" s="100"/>
      <c r="AT37" s="100"/>
      <c r="AU37" s="100">
        <v>36</v>
      </c>
      <c r="AV37" s="100"/>
      <c r="AW37" s="100"/>
      <c r="AX37" s="100"/>
      <c r="AY37" s="100"/>
      <c r="AZ37" s="100"/>
      <c r="BA37" s="100"/>
      <c r="BB37" s="72">
        <f t="shared" si="7"/>
        <v>1</v>
      </c>
    </row>
    <row r="38" s="74" customFormat="1" ht="11.25">
      <c r="A38" s="94" t="s">
        <v>65</v>
      </c>
      <c r="B38" s="95" t="s">
        <v>108</v>
      </c>
      <c r="C38" s="96"/>
      <c r="D38" s="96"/>
      <c r="E38" s="97"/>
      <c r="F38" s="97">
        <f>F37</f>
        <v>5</v>
      </c>
      <c r="G38" s="97">
        <f t="shared" ref="G38:BB38" si="28">G37</f>
        <v>180</v>
      </c>
      <c r="H38" s="97">
        <f t="shared" si="9"/>
        <v>180</v>
      </c>
      <c r="I38" s="97">
        <f t="shared" si="28"/>
        <v>180</v>
      </c>
      <c r="J38" s="97">
        <f t="shared" si="28"/>
        <v>0</v>
      </c>
      <c r="K38" s="97">
        <f t="shared" si="28"/>
        <v>0</v>
      </c>
      <c r="L38" s="97">
        <f t="shared" si="28"/>
        <v>0</v>
      </c>
      <c r="M38" s="97">
        <f t="shared" si="28"/>
        <v>0</v>
      </c>
      <c r="N38" s="97">
        <f t="shared" si="28"/>
        <v>0</v>
      </c>
      <c r="O38" s="97">
        <f t="shared" si="28"/>
        <v>180</v>
      </c>
      <c r="P38" s="97">
        <f t="shared" si="28"/>
        <v>0</v>
      </c>
      <c r="Q38" s="97">
        <f t="shared" si="28"/>
        <v>0</v>
      </c>
      <c r="R38" s="97">
        <f t="shared" si="28"/>
        <v>0</v>
      </c>
      <c r="S38" s="97">
        <f t="shared" si="28"/>
        <v>0</v>
      </c>
      <c r="T38" s="97">
        <f t="shared" si="28"/>
        <v>0</v>
      </c>
      <c r="U38" s="97">
        <f t="shared" si="28"/>
        <v>36</v>
      </c>
      <c r="V38" s="97">
        <f t="shared" si="28"/>
        <v>0</v>
      </c>
      <c r="W38" s="97">
        <f t="shared" si="28"/>
        <v>0</v>
      </c>
      <c r="X38" s="97">
        <f t="shared" si="28"/>
        <v>0</v>
      </c>
      <c r="Y38" s="97">
        <f t="shared" si="28"/>
        <v>0</v>
      </c>
      <c r="Z38" s="97">
        <f t="shared" si="28"/>
        <v>0</v>
      </c>
      <c r="AA38" s="97">
        <f t="shared" si="28"/>
        <v>36</v>
      </c>
      <c r="AB38" s="97">
        <f t="shared" si="28"/>
        <v>2</v>
      </c>
      <c r="AC38" s="97">
        <f t="shared" si="28"/>
        <v>0</v>
      </c>
      <c r="AD38" s="97">
        <f t="shared" si="28"/>
        <v>0</v>
      </c>
      <c r="AE38" s="97">
        <f t="shared" si="28"/>
        <v>0</v>
      </c>
      <c r="AF38" s="97">
        <f t="shared" si="28"/>
        <v>0</v>
      </c>
      <c r="AG38" s="97">
        <f t="shared" si="28"/>
        <v>0</v>
      </c>
      <c r="AH38" s="97">
        <f t="shared" si="28"/>
        <v>36</v>
      </c>
      <c r="AI38" s="97">
        <f t="shared" si="28"/>
        <v>0</v>
      </c>
      <c r="AJ38" s="97">
        <f t="shared" si="28"/>
        <v>0</v>
      </c>
      <c r="AK38" s="97">
        <f t="shared" si="28"/>
        <v>0</v>
      </c>
      <c r="AL38" s="97">
        <f t="shared" si="28"/>
        <v>0</v>
      </c>
      <c r="AM38" s="97">
        <f t="shared" si="28"/>
        <v>0</v>
      </c>
      <c r="AN38" s="97">
        <f t="shared" si="28"/>
        <v>36</v>
      </c>
      <c r="AO38" s="97">
        <f t="shared" si="28"/>
        <v>2</v>
      </c>
      <c r="AP38" s="97">
        <f t="shared" si="28"/>
        <v>0</v>
      </c>
      <c r="AQ38" s="97">
        <f t="shared" si="28"/>
        <v>0</v>
      </c>
      <c r="AR38" s="97">
        <f t="shared" si="28"/>
        <v>0</v>
      </c>
      <c r="AS38" s="97">
        <f t="shared" si="28"/>
        <v>0</v>
      </c>
      <c r="AT38" s="97">
        <f t="shared" si="28"/>
        <v>0</v>
      </c>
      <c r="AU38" s="97">
        <f t="shared" si="28"/>
        <v>36</v>
      </c>
      <c r="AV38" s="97">
        <f t="shared" si="28"/>
        <v>0</v>
      </c>
      <c r="AW38" s="97">
        <f t="shared" si="28"/>
        <v>0</v>
      </c>
      <c r="AX38" s="97">
        <f t="shared" si="28"/>
        <v>0</v>
      </c>
      <c r="AY38" s="97">
        <f t="shared" si="28"/>
        <v>0</v>
      </c>
      <c r="AZ38" s="97">
        <f t="shared" si="28"/>
        <v>0</v>
      </c>
      <c r="BA38" s="97">
        <f t="shared" si="28"/>
        <v>0</v>
      </c>
      <c r="BB38" s="96">
        <f t="shared" si="28"/>
        <v>1</v>
      </c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8"/>
      <c r="IY38" s="78"/>
      <c r="IZ38" s="78"/>
    </row>
    <row r="39" s="74" customFormat="1" ht="11.25">
      <c r="A39" s="94" t="s">
        <v>65</v>
      </c>
      <c r="B39" s="95" t="s">
        <v>67</v>
      </c>
      <c r="C39" s="97"/>
      <c r="D39" s="103"/>
      <c r="E39" s="104"/>
      <c r="F39" s="105">
        <f>F26+F32+F36+F38</f>
        <v>27</v>
      </c>
      <c r="G39" s="105">
        <f>G26+G32+G36+G38</f>
        <v>972</v>
      </c>
      <c r="H39" s="105">
        <f t="shared" si="9"/>
        <v>972</v>
      </c>
      <c r="I39" s="105">
        <f t="shared" ref="I39:BB39" si="29">I26+I32+I36+I38</f>
        <v>638</v>
      </c>
      <c r="J39" s="105">
        <f t="shared" si="29"/>
        <v>110</v>
      </c>
      <c r="K39" s="105">
        <f t="shared" si="29"/>
        <v>182</v>
      </c>
      <c r="L39" s="105">
        <f t="shared" si="29"/>
        <v>80</v>
      </c>
      <c r="M39" s="105">
        <f t="shared" si="29"/>
        <v>86</v>
      </c>
      <c r="N39" s="105">
        <f t="shared" si="29"/>
        <v>334</v>
      </c>
      <c r="O39" s="105">
        <f t="shared" si="29"/>
        <v>180</v>
      </c>
      <c r="P39" s="105">
        <f t="shared" si="29"/>
        <v>24</v>
      </c>
      <c r="Q39" s="105">
        <f t="shared" si="29"/>
        <v>40</v>
      </c>
      <c r="R39" s="105">
        <f t="shared" si="29"/>
        <v>8</v>
      </c>
      <c r="S39" s="105">
        <f t="shared" si="29"/>
        <v>16</v>
      </c>
      <c r="T39" s="105">
        <f t="shared" si="29"/>
        <v>38</v>
      </c>
      <c r="U39" s="105">
        <f t="shared" si="29"/>
        <v>36</v>
      </c>
      <c r="V39" s="105">
        <f t="shared" si="29"/>
        <v>38</v>
      </c>
      <c r="W39" s="105">
        <f t="shared" si="29"/>
        <v>44</v>
      </c>
      <c r="X39" s="105">
        <f t="shared" si="29"/>
        <v>18</v>
      </c>
      <c r="Y39" s="105">
        <f t="shared" si="29"/>
        <v>26</v>
      </c>
      <c r="Z39" s="105">
        <f t="shared" si="29"/>
        <v>72</v>
      </c>
      <c r="AA39" s="105">
        <f t="shared" si="29"/>
        <v>36</v>
      </c>
      <c r="AB39" s="105">
        <f t="shared" si="29"/>
        <v>11</v>
      </c>
      <c r="AC39" s="105">
        <f t="shared" si="29"/>
        <v>28</v>
      </c>
      <c r="AD39" s="105">
        <f t="shared" si="29"/>
        <v>36</v>
      </c>
      <c r="AE39" s="105">
        <f t="shared" si="29"/>
        <v>32</v>
      </c>
      <c r="AF39" s="105">
        <f t="shared" si="29"/>
        <v>22</v>
      </c>
      <c r="AG39" s="105">
        <f t="shared" si="29"/>
        <v>158</v>
      </c>
      <c r="AH39" s="105">
        <f t="shared" si="29"/>
        <v>36</v>
      </c>
      <c r="AI39" s="105">
        <f t="shared" si="29"/>
        <v>20</v>
      </c>
      <c r="AJ39" s="105">
        <f t="shared" si="29"/>
        <v>26</v>
      </c>
      <c r="AK39" s="105">
        <f t="shared" si="29"/>
        <v>8</v>
      </c>
      <c r="AL39" s="105">
        <f t="shared" si="29"/>
        <v>8</v>
      </c>
      <c r="AM39" s="105">
        <f t="shared" si="29"/>
        <v>22</v>
      </c>
      <c r="AN39" s="105">
        <f t="shared" si="29"/>
        <v>36</v>
      </c>
      <c r="AO39" s="105">
        <f t="shared" si="29"/>
        <v>12</v>
      </c>
      <c r="AP39" s="105">
        <f t="shared" si="29"/>
        <v>0</v>
      </c>
      <c r="AQ39" s="105">
        <f t="shared" si="29"/>
        <v>36</v>
      </c>
      <c r="AR39" s="105">
        <f t="shared" si="29"/>
        <v>14</v>
      </c>
      <c r="AS39" s="105">
        <f t="shared" si="29"/>
        <v>14</v>
      </c>
      <c r="AT39" s="105">
        <f t="shared" si="29"/>
        <v>44</v>
      </c>
      <c r="AU39" s="105">
        <f t="shared" si="29"/>
        <v>36</v>
      </c>
      <c r="AV39" s="105">
        <f t="shared" si="29"/>
        <v>0</v>
      </c>
      <c r="AW39" s="105">
        <f t="shared" si="29"/>
        <v>0</v>
      </c>
      <c r="AX39" s="105">
        <f t="shared" si="29"/>
        <v>0</v>
      </c>
      <c r="AY39" s="105">
        <f t="shared" si="29"/>
        <v>0</v>
      </c>
      <c r="AZ39" s="105">
        <f t="shared" si="29"/>
        <v>0</v>
      </c>
      <c r="BA39" s="105">
        <f t="shared" si="29"/>
        <v>0</v>
      </c>
      <c r="BB39" s="106">
        <f t="shared" si="29"/>
        <v>4</v>
      </c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  <c r="IW39" s="78"/>
      <c r="IX39" s="78"/>
      <c r="IY39" s="78"/>
      <c r="IZ39" s="78"/>
    </row>
    <row r="40" s="74" customFormat="1" ht="11.25">
      <c r="A40" s="71" t="s">
        <v>109</v>
      </c>
      <c r="B40" s="107" t="s">
        <v>110</v>
      </c>
      <c r="C40" s="90"/>
      <c r="D40" s="92"/>
      <c r="E40" s="9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  <c r="IW40" s="78"/>
      <c r="IX40" s="78"/>
      <c r="IY40" s="78"/>
      <c r="IZ40" s="78"/>
    </row>
    <row r="41" s="70" customFormat="1" ht="11.25">
      <c r="A41" s="72" t="s">
        <v>111</v>
      </c>
      <c r="B41" s="62" t="s">
        <v>110</v>
      </c>
      <c r="C41" s="72"/>
      <c r="D41" s="72"/>
      <c r="E41" s="72"/>
      <c r="F41" s="72">
        <v>3</v>
      </c>
      <c r="G41" s="82">
        <f>F41*36</f>
        <v>108</v>
      </c>
      <c r="H41" s="72">
        <f t="shared" si="9"/>
        <v>108</v>
      </c>
      <c r="I41" s="72">
        <f>J41+K41+L41+M41+O41</f>
        <v>108</v>
      </c>
      <c r="J41" s="72">
        <f t="shared" ref="J41:O41" si="30">P41+V41+AC41+AI41+AP41+AV41</f>
        <v>0</v>
      </c>
      <c r="K41" s="72">
        <f t="shared" si="30"/>
        <v>0</v>
      </c>
      <c r="L41" s="72">
        <f t="shared" si="30"/>
        <v>0</v>
      </c>
      <c r="M41" s="72">
        <f t="shared" si="30"/>
        <v>0</v>
      </c>
      <c r="N41" s="72">
        <f t="shared" si="30"/>
        <v>0</v>
      </c>
      <c r="O41" s="72">
        <f t="shared" si="30"/>
        <v>108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>
        <f>SUM(P41:AA41)/36</f>
        <v>0</v>
      </c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>
        <f>SUM(AC41:AN41)/36</f>
        <v>0</v>
      </c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>
        <v>108</v>
      </c>
      <c r="BB41" s="72">
        <f>SUM(AP41:BA41)/36</f>
        <v>3</v>
      </c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</row>
    <row r="42" s="74" customFormat="1" ht="11.25">
      <c r="A42" s="94" t="s">
        <v>65</v>
      </c>
      <c r="B42" s="95" t="s">
        <v>110</v>
      </c>
      <c r="C42" s="97"/>
      <c r="D42" s="103"/>
      <c r="E42" s="104"/>
      <c r="F42" s="97">
        <f>F41</f>
        <v>3</v>
      </c>
      <c r="G42" s="97">
        <f t="shared" ref="G42:BB42" si="31">G41</f>
        <v>108</v>
      </c>
      <c r="H42" s="97">
        <f t="shared" si="9"/>
        <v>108</v>
      </c>
      <c r="I42" s="97">
        <f t="shared" si="31"/>
        <v>108</v>
      </c>
      <c r="J42" s="97">
        <f t="shared" si="31"/>
        <v>0</v>
      </c>
      <c r="K42" s="97">
        <f t="shared" si="31"/>
        <v>0</v>
      </c>
      <c r="L42" s="97">
        <f t="shared" si="31"/>
        <v>0</v>
      </c>
      <c r="M42" s="97">
        <f t="shared" si="31"/>
        <v>0</v>
      </c>
      <c r="N42" s="97">
        <f t="shared" si="31"/>
        <v>0</v>
      </c>
      <c r="O42" s="97">
        <f t="shared" si="31"/>
        <v>108</v>
      </c>
      <c r="P42" s="97">
        <f t="shared" si="31"/>
        <v>0</v>
      </c>
      <c r="Q42" s="97">
        <f t="shared" si="31"/>
        <v>0</v>
      </c>
      <c r="R42" s="97">
        <f t="shared" si="31"/>
        <v>0</v>
      </c>
      <c r="S42" s="97">
        <f t="shared" si="31"/>
        <v>0</v>
      </c>
      <c r="T42" s="97">
        <f t="shared" si="31"/>
        <v>0</v>
      </c>
      <c r="U42" s="97">
        <f t="shared" si="31"/>
        <v>0</v>
      </c>
      <c r="V42" s="97">
        <f t="shared" si="31"/>
        <v>0</v>
      </c>
      <c r="W42" s="97">
        <f t="shared" si="31"/>
        <v>0</v>
      </c>
      <c r="X42" s="97">
        <f t="shared" si="31"/>
        <v>0</v>
      </c>
      <c r="Y42" s="97">
        <f t="shared" si="31"/>
        <v>0</v>
      </c>
      <c r="Z42" s="97">
        <f t="shared" si="31"/>
        <v>0</v>
      </c>
      <c r="AA42" s="97">
        <f t="shared" si="31"/>
        <v>0</v>
      </c>
      <c r="AB42" s="97">
        <f t="shared" si="31"/>
        <v>0</v>
      </c>
      <c r="AC42" s="97">
        <f t="shared" si="31"/>
        <v>0</v>
      </c>
      <c r="AD42" s="97">
        <f t="shared" si="31"/>
        <v>0</v>
      </c>
      <c r="AE42" s="97">
        <f t="shared" si="31"/>
        <v>0</v>
      </c>
      <c r="AF42" s="97">
        <f t="shared" si="31"/>
        <v>0</v>
      </c>
      <c r="AG42" s="97">
        <f t="shared" si="31"/>
        <v>0</v>
      </c>
      <c r="AH42" s="97">
        <f t="shared" si="31"/>
        <v>0</v>
      </c>
      <c r="AI42" s="97">
        <f t="shared" si="31"/>
        <v>0</v>
      </c>
      <c r="AJ42" s="97">
        <f t="shared" si="31"/>
        <v>0</v>
      </c>
      <c r="AK42" s="97">
        <f t="shared" si="31"/>
        <v>0</v>
      </c>
      <c r="AL42" s="97">
        <f t="shared" si="31"/>
        <v>0</v>
      </c>
      <c r="AM42" s="97">
        <f t="shared" si="31"/>
        <v>0</v>
      </c>
      <c r="AN42" s="97">
        <f t="shared" si="31"/>
        <v>0</v>
      </c>
      <c r="AO42" s="97">
        <f t="shared" si="31"/>
        <v>0</v>
      </c>
      <c r="AP42" s="97">
        <f t="shared" si="31"/>
        <v>0</v>
      </c>
      <c r="AQ42" s="97">
        <f t="shared" si="31"/>
        <v>0</v>
      </c>
      <c r="AR42" s="97">
        <f t="shared" si="31"/>
        <v>0</v>
      </c>
      <c r="AS42" s="97">
        <f t="shared" si="31"/>
        <v>0</v>
      </c>
      <c r="AT42" s="97">
        <f t="shared" si="31"/>
        <v>0</v>
      </c>
      <c r="AU42" s="97">
        <f t="shared" si="31"/>
        <v>0</v>
      </c>
      <c r="AV42" s="97">
        <f t="shared" si="31"/>
        <v>0</v>
      </c>
      <c r="AW42" s="97">
        <f t="shared" si="31"/>
        <v>0</v>
      </c>
      <c r="AX42" s="97">
        <f t="shared" si="31"/>
        <v>0</v>
      </c>
      <c r="AY42" s="97">
        <f t="shared" si="31"/>
        <v>0</v>
      </c>
      <c r="AZ42" s="97">
        <f t="shared" si="31"/>
        <v>0</v>
      </c>
      <c r="BA42" s="97">
        <f t="shared" si="31"/>
        <v>108</v>
      </c>
      <c r="BB42" s="96">
        <f t="shared" si="31"/>
        <v>3</v>
      </c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  <c r="IW42" s="78"/>
      <c r="IX42" s="78"/>
      <c r="IY42" s="78"/>
      <c r="IZ42" s="78"/>
    </row>
    <row r="43" s="108" customFormat="1" ht="16.5" customHeight="1">
      <c r="A43" s="109"/>
      <c r="B43" s="110" t="s">
        <v>112</v>
      </c>
      <c r="C43" s="111"/>
      <c r="D43" s="112"/>
      <c r="E43" s="113"/>
      <c r="F43" s="114">
        <f>F42+F39+F12</f>
        <v>180</v>
      </c>
      <c r="G43" s="115">
        <f>G42+G39+G12</f>
        <v>6480</v>
      </c>
      <c r="H43" s="109">
        <f t="shared" si="9"/>
        <v>6480</v>
      </c>
      <c r="I43" s="109">
        <f>J43+K43+L43+M43+O43</f>
        <v>1946</v>
      </c>
      <c r="J43" s="109">
        <f t="shared" ref="J43:O43" si="32">P43+V43+AC43+AI43+AP43+AV43</f>
        <v>122</v>
      </c>
      <c r="K43" s="109">
        <f t="shared" si="32"/>
        <v>270</v>
      </c>
      <c r="L43" s="109">
        <f t="shared" si="32"/>
        <v>847</v>
      </c>
      <c r="M43" s="109">
        <f t="shared" si="32"/>
        <v>203</v>
      </c>
      <c r="N43" s="109">
        <f t="shared" si="32"/>
        <v>4534</v>
      </c>
      <c r="O43" s="109">
        <f t="shared" si="32"/>
        <v>504</v>
      </c>
      <c r="P43" s="115">
        <f t="shared" ref="P43:BA43" si="33">P42+P39+P12</f>
        <v>24</v>
      </c>
      <c r="Q43" s="115">
        <f t="shared" si="33"/>
        <v>44</v>
      </c>
      <c r="R43" s="115">
        <f t="shared" si="33"/>
        <v>108</v>
      </c>
      <c r="S43" s="115">
        <f t="shared" si="33"/>
        <v>30</v>
      </c>
      <c r="T43" s="115">
        <f t="shared" si="33"/>
        <v>708</v>
      </c>
      <c r="U43" s="115">
        <f t="shared" si="33"/>
        <v>72</v>
      </c>
      <c r="V43" s="115">
        <f t="shared" si="33"/>
        <v>46</v>
      </c>
      <c r="W43" s="115">
        <f t="shared" si="33"/>
        <v>64</v>
      </c>
      <c r="X43" s="115">
        <f t="shared" si="33"/>
        <v>187</v>
      </c>
      <c r="Y43" s="115">
        <f t="shared" si="33"/>
        <v>55</v>
      </c>
      <c r="Z43" s="115">
        <f t="shared" si="33"/>
        <v>750</v>
      </c>
      <c r="AA43" s="115">
        <f t="shared" si="33"/>
        <v>72</v>
      </c>
      <c r="AB43" s="115">
        <f t="shared" si="33"/>
        <v>60</v>
      </c>
      <c r="AC43" s="115">
        <f t="shared" si="33"/>
        <v>32</v>
      </c>
      <c r="AD43" s="115">
        <f t="shared" si="33"/>
        <v>62</v>
      </c>
      <c r="AE43" s="115">
        <f t="shared" si="33"/>
        <v>175</v>
      </c>
      <c r="AF43" s="115">
        <f t="shared" si="33"/>
        <v>48</v>
      </c>
      <c r="AG43" s="115">
        <f t="shared" si="33"/>
        <v>809</v>
      </c>
      <c r="AH43" s="115">
        <f t="shared" si="33"/>
        <v>72</v>
      </c>
      <c r="AI43" s="115">
        <f t="shared" si="33"/>
        <v>20</v>
      </c>
      <c r="AJ43" s="115">
        <f t="shared" si="33"/>
        <v>36</v>
      </c>
      <c r="AK43" s="115">
        <f t="shared" si="33"/>
        <v>114</v>
      </c>
      <c r="AL43" s="115">
        <f t="shared" si="33"/>
        <v>32</v>
      </c>
      <c r="AM43" s="115">
        <f t="shared" si="33"/>
        <v>688</v>
      </c>
      <c r="AN43" s="115">
        <f t="shared" si="33"/>
        <v>72</v>
      </c>
      <c r="AO43" s="115">
        <f t="shared" si="33"/>
        <v>60</v>
      </c>
      <c r="AP43" s="115">
        <f t="shared" si="33"/>
        <v>0</v>
      </c>
      <c r="AQ43" s="115">
        <f t="shared" si="33"/>
        <v>48</v>
      </c>
      <c r="AR43" s="115">
        <f t="shared" si="33"/>
        <v>126</v>
      </c>
      <c r="AS43" s="115">
        <f t="shared" si="33"/>
        <v>26</v>
      </c>
      <c r="AT43" s="115">
        <f t="shared" si="33"/>
        <v>824</v>
      </c>
      <c r="AU43" s="115">
        <f t="shared" si="33"/>
        <v>72</v>
      </c>
      <c r="AV43" s="115">
        <f t="shared" si="33"/>
        <v>0</v>
      </c>
      <c r="AW43" s="115">
        <f t="shared" si="33"/>
        <v>16</v>
      </c>
      <c r="AX43" s="115">
        <f t="shared" si="33"/>
        <v>137</v>
      </c>
      <c r="AY43" s="115">
        <f t="shared" si="33"/>
        <v>12</v>
      </c>
      <c r="AZ43" s="115">
        <f t="shared" si="33"/>
        <v>755</v>
      </c>
      <c r="BA43" s="115">
        <f t="shared" si="33"/>
        <v>144</v>
      </c>
      <c r="BB43" s="115">
        <f>BB42+BB39+BB12</f>
        <v>60</v>
      </c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  <c r="IW43" s="116"/>
      <c r="IX43" s="116"/>
      <c r="IY43" s="116"/>
      <c r="IZ43" s="116"/>
    </row>
    <row r="44" s="23" customFormat="1" ht="11.25">
      <c r="A44" s="21"/>
      <c r="B44" s="22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96" workbookViewId="0">
      <selection activeCell="A8" activeCellId="0" sqref="A8"/>
    </sheetView>
  </sheetViews>
  <sheetFormatPr defaultColWidth="9.140625" defaultRowHeight="12.75"/>
  <cols>
    <col customWidth="1" min="1" max="1" style="3" width="130.140625"/>
    <col customWidth="1" hidden="1" min="2" max="2" style="3" width="17.7109375"/>
    <col customWidth="1" hidden="1" min="3" max="3" style="3" width="9"/>
    <col customWidth="1" min="4" max="1025" style="3" width="9"/>
    <col min="1026" max="16384" style="3" width="9.140625"/>
  </cols>
  <sheetData>
    <row r="1" ht="15">
      <c r="A1" s="1" t="s">
        <v>0</v>
      </c>
      <c r="B1" s="2"/>
    </row>
    <row r="2" ht="15">
      <c r="A2" s="1" t="s">
        <v>1</v>
      </c>
      <c r="B2" s="2"/>
    </row>
    <row r="3" ht="22.5" customHeight="1">
      <c r="A3" s="4" t="s">
        <v>113</v>
      </c>
      <c r="B3" s="2"/>
    </row>
    <row r="4" ht="17.25">
      <c r="A4" s="5" t="s">
        <v>3</v>
      </c>
      <c r="B4" s="2"/>
    </row>
    <row r="5" ht="17.25">
      <c r="A5" s="5" t="s">
        <v>114</v>
      </c>
      <c r="B5" s="2"/>
    </row>
    <row r="6" ht="17.25">
      <c r="A6" s="5" t="s">
        <v>115</v>
      </c>
      <c r="B6" s="2"/>
    </row>
    <row r="7" ht="17.25">
      <c r="A7" s="6" t="s">
        <v>5</v>
      </c>
      <c r="B7" s="2"/>
    </row>
    <row r="8" ht="17.25">
      <c r="A8" s="5" t="s">
        <v>116</v>
      </c>
      <c r="B8" s="2"/>
    </row>
    <row r="9" ht="8.25" customHeight="1">
      <c r="A9" s="5"/>
      <c r="B9" s="2"/>
    </row>
    <row r="10" ht="17.25">
      <c r="A10" s="7" t="s">
        <v>7</v>
      </c>
      <c r="B10" s="8" t="s">
        <v>8</v>
      </c>
      <c r="C10" s="9" t="s">
        <v>9</v>
      </c>
    </row>
    <row r="11" ht="8.25" customHeight="1">
      <c r="A11" s="7"/>
      <c r="B11" s="8"/>
      <c r="C11" s="9"/>
    </row>
    <row r="12" ht="17.25">
      <c r="A12" s="10" t="s">
        <v>10</v>
      </c>
      <c r="B12" s="11"/>
    </row>
    <row r="13" ht="17.25">
      <c r="A13" s="12" t="s">
        <v>117</v>
      </c>
      <c r="B13" s="2"/>
    </row>
    <row r="14" ht="17.25">
      <c r="A14" s="13"/>
      <c r="B14" s="2"/>
    </row>
    <row r="15" ht="17.25">
      <c r="A15" s="13" t="s">
        <v>12</v>
      </c>
      <c r="B15" s="2"/>
    </row>
    <row r="16" ht="17.25">
      <c r="A16" s="13" t="s">
        <v>13</v>
      </c>
      <c r="B16" s="2"/>
    </row>
    <row r="17" ht="17.25">
      <c r="A17" s="4" t="s">
        <v>118</v>
      </c>
      <c r="B17" s="2"/>
      <c r="C17" s="14"/>
      <c r="D17" s="14"/>
    </row>
    <row r="18" ht="30">
      <c r="A18" s="15" t="s">
        <v>15</v>
      </c>
      <c r="B18" s="2"/>
      <c r="C18" s="14"/>
      <c r="D18" s="14"/>
    </row>
    <row r="19" ht="15">
      <c r="A19" s="16" t="s">
        <v>16</v>
      </c>
      <c r="B19" s="2"/>
    </row>
    <row r="20" ht="39" customHeight="1">
      <c r="A20" s="17" t="s">
        <v>17</v>
      </c>
      <c r="B20" s="2"/>
    </row>
    <row r="21" ht="15.75" customHeight="1">
      <c r="A21" s="18" t="s">
        <v>18</v>
      </c>
      <c r="B21" s="18"/>
      <c r="C21" s="18"/>
      <c r="D21" s="18"/>
    </row>
    <row r="22">
      <c r="A22" s="19" t="s">
        <v>19</v>
      </c>
      <c r="B22" s="19"/>
      <c r="C22" s="19"/>
      <c r="D22" s="19"/>
    </row>
    <row r="23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7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118" width="55.28515625"/>
    <col customWidth="1" min="3" max="3" style="23" width="4.85546875"/>
    <col customWidth="1" min="4" max="4" style="23" width="4.28515625"/>
    <col customWidth="1" min="5" max="5" style="23" width="5.2851562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3" customFormat="1" ht="22.5" customHeight="1">
      <c r="A3" s="119" t="s">
        <v>21</v>
      </c>
      <c r="B3" s="120" t="s">
        <v>22</v>
      </c>
      <c r="C3" s="121" t="s">
        <v>23</v>
      </c>
      <c r="D3" s="122"/>
      <c r="E3" s="123"/>
      <c r="F3" s="124" t="s">
        <v>24</v>
      </c>
      <c r="G3" s="125" t="s">
        <v>25</v>
      </c>
      <c r="H3" s="126"/>
      <c r="I3" s="127" t="s">
        <v>26</v>
      </c>
      <c r="J3" s="128"/>
      <c r="K3" s="128"/>
      <c r="L3" s="128"/>
      <c r="M3" s="128"/>
      <c r="N3" s="128"/>
      <c r="O3" s="129"/>
      <c r="P3" s="130" t="s">
        <v>27</v>
      </c>
      <c r="Q3" s="131"/>
      <c r="R3" s="131"/>
      <c r="S3" s="131"/>
      <c r="T3" s="131"/>
      <c r="U3" s="131"/>
      <c r="V3" s="130" t="s">
        <v>28</v>
      </c>
      <c r="W3" s="131"/>
      <c r="X3" s="131"/>
      <c r="Y3" s="131"/>
      <c r="Z3" s="131"/>
      <c r="AA3" s="131"/>
      <c r="AB3" s="132"/>
      <c r="AC3" s="130" t="s">
        <v>29</v>
      </c>
      <c r="AD3" s="131"/>
      <c r="AE3" s="131"/>
      <c r="AF3" s="131"/>
      <c r="AG3" s="131"/>
      <c r="AH3" s="131"/>
      <c r="AI3" s="130" t="s">
        <v>30</v>
      </c>
      <c r="AJ3" s="131"/>
      <c r="AK3" s="131"/>
      <c r="AL3" s="131"/>
      <c r="AM3" s="131"/>
      <c r="AN3" s="131"/>
      <c r="AO3" s="132"/>
      <c r="AP3" s="130" t="s">
        <v>31</v>
      </c>
      <c r="AQ3" s="131"/>
      <c r="AR3" s="131"/>
      <c r="AS3" s="131"/>
      <c r="AT3" s="131"/>
      <c r="AU3" s="131"/>
      <c r="AV3" s="130" t="s">
        <v>32</v>
      </c>
      <c r="AW3" s="131"/>
      <c r="AX3" s="131"/>
      <c r="AY3" s="131"/>
      <c r="AZ3" s="131"/>
      <c r="BA3" s="131"/>
      <c r="BB3" s="132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</row>
    <row r="4" s="23" customFormat="1" ht="25.149999999999999" customHeight="1">
      <c r="A4" s="133"/>
      <c r="B4" s="134"/>
      <c r="C4" s="135" t="s">
        <v>33</v>
      </c>
      <c r="D4" s="135" t="s">
        <v>34</v>
      </c>
      <c r="E4" s="135" t="s">
        <v>35</v>
      </c>
      <c r="F4" s="136"/>
      <c r="G4" s="137"/>
      <c r="H4" s="138"/>
      <c r="I4" s="130" t="s">
        <v>36</v>
      </c>
      <c r="J4" s="131"/>
      <c r="K4" s="131"/>
      <c r="L4" s="131"/>
      <c r="M4" s="131"/>
      <c r="N4" s="131"/>
      <c r="O4" s="132"/>
      <c r="P4" s="130" t="s">
        <v>37</v>
      </c>
      <c r="Q4" s="139"/>
      <c r="R4" s="139"/>
      <c r="S4" s="139"/>
      <c r="T4" s="139"/>
      <c r="U4" s="140"/>
      <c r="V4" s="130" t="s">
        <v>37</v>
      </c>
      <c r="W4" s="131"/>
      <c r="X4" s="131"/>
      <c r="Y4" s="131"/>
      <c r="Z4" s="131"/>
      <c r="AA4" s="132"/>
      <c r="AB4" s="141" t="s">
        <v>24</v>
      </c>
      <c r="AC4" s="130" t="s">
        <v>37</v>
      </c>
      <c r="AD4" s="131"/>
      <c r="AE4" s="131"/>
      <c r="AF4" s="131"/>
      <c r="AG4" s="131"/>
      <c r="AH4" s="132"/>
      <c r="AI4" s="130" t="s">
        <v>37</v>
      </c>
      <c r="AJ4" s="131"/>
      <c r="AK4" s="131"/>
      <c r="AL4" s="131"/>
      <c r="AM4" s="131"/>
      <c r="AN4" s="132"/>
      <c r="AO4" s="141" t="s">
        <v>24</v>
      </c>
      <c r="AP4" s="130" t="s">
        <v>37</v>
      </c>
      <c r="AQ4" s="131"/>
      <c r="AR4" s="131"/>
      <c r="AS4" s="131"/>
      <c r="AT4" s="131"/>
      <c r="AU4" s="132"/>
      <c r="AV4" s="130" t="s">
        <v>37</v>
      </c>
      <c r="AW4" s="131"/>
      <c r="AX4" s="131"/>
      <c r="AY4" s="131"/>
      <c r="AZ4" s="131"/>
      <c r="BA4" s="132"/>
      <c r="BB4" s="141" t="s">
        <v>24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</row>
    <row r="5" s="142" customFormat="1" ht="85.5" customHeight="1">
      <c r="A5" s="143"/>
      <c r="B5" s="144"/>
      <c r="C5" s="145"/>
      <c r="D5" s="145"/>
      <c r="E5" s="145"/>
      <c r="F5" s="146"/>
      <c r="G5" s="147"/>
      <c r="H5" s="137"/>
      <c r="I5" s="148" t="s">
        <v>38</v>
      </c>
      <c r="J5" s="149" t="s">
        <v>39</v>
      </c>
      <c r="K5" s="149" t="s">
        <v>40</v>
      </c>
      <c r="L5" s="149" t="s">
        <v>41</v>
      </c>
      <c r="M5" s="149" t="s">
        <v>42</v>
      </c>
      <c r="N5" s="149" t="s">
        <v>43</v>
      </c>
      <c r="O5" s="149" t="s">
        <v>44</v>
      </c>
      <c r="P5" s="149" t="s">
        <v>39</v>
      </c>
      <c r="Q5" s="149" t="s">
        <v>40</v>
      </c>
      <c r="R5" s="149" t="s">
        <v>41</v>
      </c>
      <c r="S5" s="149" t="s">
        <v>42</v>
      </c>
      <c r="T5" s="149" t="s">
        <v>43</v>
      </c>
      <c r="U5" s="149" t="s">
        <v>44</v>
      </c>
      <c r="V5" s="149" t="s">
        <v>39</v>
      </c>
      <c r="W5" s="149" t="s">
        <v>40</v>
      </c>
      <c r="X5" s="149" t="s">
        <v>41</v>
      </c>
      <c r="Y5" s="149" t="s">
        <v>42</v>
      </c>
      <c r="Z5" s="149" t="s">
        <v>43</v>
      </c>
      <c r="AA5" s="149" t="s">
        <v>44</v>
      </c>
      <c r="AB5" s="150"/>
      <c r="AC5" s="149" t="s">
        <v>39</v>
      </c>
      <c r="AD5" s="149" t="s">
        <v>40</v>
      </c>
      <c r="AE5" s="149" t="s">
        <v>41</v>
      </c>
      <c r="AF5" s="149" t="s">
        <v>42</v>
      </c>
      <c r="AG5" s="149" t="s">
        <v>43</v>
      </c>
      <c r="AH5" s="149" t="s">
        <v>44</v>
      </c>
      <c r="AI5" s="149" t="s">
        <v>39</v>
      </c>
      <c r="AJ5" s="149" t="s">
        <v>40</v>
      </c>
      <c r="AK5" s="149" t="s">
        <v>41</v>
      </c>
      <c r="AL5" s="149" t="s">
        <v>42</v>
      </c>
      <c r="AM5" s="149" t="s">
        <v>43</v>
      </c>
      <c r="AN5" s="149" t="s">
        <v>44</v>
      </c>
      <c r="AO5" s="150"/>
      <c r="AP5" s="149" t="s">
        <v>39</v>
      </c>
      <c r="AQ5" s="149" t="s">
        <v>40</v>
      </c>
      <c r="AR5" s="149" t="s">
        <v>45</v>
      </c>
      <c r="AS5" s="149" t="s">
        <v>46</v>
      </c>
      <c r="AT5" s="149" t="s">
        <v>43</v>
      </c>
      <c r="AU5" s="149" t="s">
        <v>44</v>
      </c>
      <c r="AV5" s="149" t="s">
        <v>39</v>
      </c>
      <c r="AW5" s="149" t="s">
        <v>40</v>
      </c>
      <c r="AX5" s="149" t="s">
        <v>41</v>
      </c>
      <c r="AY5" s="149" t="s">
        <v>42</v>
      </c>
      <c r="AZ5" s="149" t="s">
        <v>43</v>
      </c>
      <c r="BA5" s="149" t="s">
        <v>44</v>
      </c>
      <c r="BB5" s="150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</row>
    <row r="6" s="53" customFormat="1" ht="11.25" customHeight="1">
      <c r="A6" s="54" t="s">
        <v>47</v>
      </c>
      <c r="B6" s="151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127" t="s">
        <v>50</v>
      </c>
      <c r="C7" s="58"/>
      <c r="D7" s="58"/>
      <c r="E7" s="58"/>
      <c r="F7" s="60">
        <f>F9+F8</f>
        <v>134</v>
      </c>
      <c r="G7" s="58">
        <f t="shared" ref="G7:G9" si="34">F7*36</f>
        <v>4824</v>
      </c>
      <c r="H7" s="58">
        <f t="shared" ref="H7:H10" si="35">I7+N7</f>
        <v>4824</v>
      </c>
      <c r="I7" s="61">
        <f>I8+I9</f>
        <v>823</v>
      </c>
      <c r="J7" s="61">
        <f t="shared" ref="J7:O11" si="36">P7+V7+AC7+AI7+AP7+AV7</f>
        <v>0</v>
      </c>
      <c r="K7" s="61">
        <f t="shared" si="36"/>
        <v>68</v>
      </c>
      <c r="L7" s="61">
        <f t="shared" si="36"/>
        <v>683</v>
      </c>
      <c r="M7" s="61">
        <f t="shared" si="36"/>
        <v>72</v>
      </c>
      <c r="N7" s="61">
        <f t="shared" si="36"/>
        <v>4001</v>
      </c>
      <c r="O7" s="61">
        <f t="shared" si="36"/>
        <v>0</v>
      </c>
      <c r="P7" s="61">
        <f>P8+P9</f>
        <v>0</v>
      </c>
      <c r="Q7" s="61">
        <f t="shared" ref="Q7:BB7" si="37">Q8+Q9</f>
        <v>4</v>
      </c>
      <c r="R7" s="61">
        <f t="shared" si="37"/>
        <v>100</v>
      </c>
      <c r="S7" s="61">
        <f t="shared" si="37"/>
        <v>14</v>
      </c>
      <c r="T7" s="61">
        <f t="shared" si="37"/>
        <v>670</v>
      </c>
      <c r="U7" s="61">
        <f t="shared" si="37"/>
        <v>0</v>
      </c>
      <c r="V7" s="61">
        <f t="shared" si="37"/>
        <v>0</v>
      </c>
      <c r="W7" s="61">
        <f t="shared" si="37"/>
        <v>8</v>
      </c>
      <c r="X7" s="61">
        <f t="shared" si="37"/>
        <v>133</v>
      </c>
      <c r="Y7" s="61">
        <f t="shared" si="37"/>
        <v>20</v>
      </c>
      <c r="Z7" s="61">
        <f t="shared" si="37"/>
        <v>635</v>
      </c>
      <c r="AA7" s="61">
        <f t="shared" si="37"/>
        <v>0</v>
      </c>
      <c r="AB7" s="61">
        <f t="shared" si="37"/>
        <v>44</v>
      </c>
      <c r="AC7" s="61">
        <f t="shared" si="37"/>
        <v>0</v>
      </c>
      <c r="AD7" s="61">
        <f t="shared" si="37"/>
        <v>18</v>
      </c>
      <c r="AE7" s="61">
        <f t="shared" si="37"/>
        <v>125</v>
      </c>
      <c r="AF7" s="61">
        <f t="shared" si="37"/>
        <v>10</v>
      </c>
      <c r="AG7" s="61">
        <f t="shared" si="37"/>
        <v>625</v>
      </c>
      <c r="AH7" s="61">
        <f t="shared" si="37"/>
        <v>0</v>
      </c>
      <c r="AI7" s="61">
        <f t="shared" si="37"/>
        <v>0</v>
      </c>
      <c r="AJ7" s="61">
        <f t="shared" si="37"/>
        <v>10</v>
      </c>
      <c r="AK7" s="61">
        <f t="shared" si="37"/>
        <v>100</v>
      </c>
      <c r="AL7" s="61">
        <f t="shared" si="37"/>
        <v>20</v>
      </c>
      <c r="AM7" s="61">
        <f t="shared" si="37"/>
        <v>640</v>
      </c>
      <c r="AN7" s="61">
        <f t="shared" si="37"/>
        <v>0</v>
      </c>
      <c r="AO7" s="61">
        <f t="shared" si="37"/>
        <v>43</v>
      </c>
      <c r="AP7" s="61">
        <f t="shared" si="37"/>
        <v>0</v>
      </c>
      <c r="AQ7" s="61">
        <f t="shared" si="37"/>
        <v>12</v>
      </c>
      <c r="AR7" s="61">
        <f t="shared" si="37"/>
        <v>100</v>
      </c>
      <c r="AS7" s="61">
        <f t="shared" si="37"/>
        <v>4</v>
      </c>
      <c r="AT7" s="61">
        <f t="shared" si="37"/>
        <v>728</v>
      </c>
      <c r="AU7" s="61">
        <f t="shared" si="37"/>
        <v>0</v>
      </c>
      <c r="AV7" s="61">
        <f t="shared" si="37"/>
        <v>0</v>
      </c>
      <c r="AW7" s="61">
        <f t="shared" si="37"/>
        <v>16</v>
      </c>
      <c r="AX7" s="61">
        <f t="shared" si="37"/>
        <v>125</v>
      </c>
      <c r="AY7" s="61">
        <f t="shared" si="37"/>
        <v>4</v>
      </c>
      <c r="AZ7" s="61">
        <f t="shared" si="37"/>
        <v>703</v>
      </c>
      <c r="BA7" s="61">
        <f t="shared" si="37"/>
        <v>0</v>
      </c>
      <c r="BB7" s="61">
        <f t="shared" si="37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3" t="s">
        <v>52</v>
      </c>
      <c r="C8" s="58"/>
      <c r="D8" s="58"/>
      <c r="F8" s="60">
        <v>131</v>
      </c>
      <c r="G8" s="58">
        <f t="shared" si="34"/>
        <v>4716</v>
      </c>
      <c r="H8" s="58">
        <f t="shared" si="35"/>
        <v>4716</v>
      </c>
      <c r="I8" s="61">
        <f t="shared" ref="I8:I10" si="38">J8+K8+L8+M8+O8</f>
        <v>747</v>
      </c>
      <c r="J8" s="61">
        <f t="shared" si="36"/>
        <v>0</v>
      </c>
      <c r="K8" s="61">
        <f t="shared" si="36"/>
        <v>0</v>
      </c>
      <c r="L8" s="61">
        <f t="shared" si="36"/>
        <v>675</v>
      </c>
      <c r="M8" s="61">
        <f t="shared" si="36"/>
        <v>72</v>
      </c>
      <c r="N8" s="61">
        <f t="shared" si="36"/>
        <v>3969</v>
      </c>
      <c r="O8" s="61">
        <f t="shared" si="36"/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39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40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41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3" t="s">
        <v>55</v>
      </c>
      <c r="C9" s="58"/>
      <c r="D9" s="58"/>
      <c r="E9" s="63" t="s">
        <v>56</v>
      </c>
      <c r="F9" s="60">
        <v>3</v>
      </c>
      <c r="G9" s="58">
        <f t="shared" si="34"/>
        <v>108</v>
      </c>
      <c r="H9" s="58">
        <f t="shared" si="35"/>
        <v>108</v>
      </c>
      <c r="I9" s="61">
        <f t="shared" si="38"/>
        <v>76</v>
      </c>
      <c r="J9" s="61">
        <f t="shared" si="36"/>
        <v>0</v>
      </c>
      <c r="K9" s="61">
        <f t="shared" si="36"/>
        <v>68</v>
      </c>
      <c r="L9" s="61">
        <f t="shared" si="36"/>
        <v>8</v>
      </c>
      <c r="M9" s="61">
        <f t="shared" si="36"/>
        <v>0</v>
      </c>
      <c r="N9" s="61">
        <f t="shared" si="36"/>
        <v>32</v>
      </c>
      <c r="O9" s="61">
        <f t="shared" si="36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39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40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41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3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42">F10*36</f>
        <v>360</v>
      </c>
      <c r="H10" s="58">
        <f t="shared" si="35"/>
        <v>360</v>
      </c>
      <c r="I10" s="61">
        <f t="shared" si="38"/>
        <v>161</v>
      </c>
      <c r="J10" s="61">
        <f t="shared" si="36"/>
        <v>12</v>
      </c>
      <c r="K10" s="61">
        <f t="shared" si="36"/>
        <v>20</v>
      </c>
      <c r="L10" s="61">
        <f t="shared" si="36"/>
        <v>84</v>
      </c>
      <c r="M10" s="61">
        <f t="shared" si="36"/>
        <v>45</v>
      </c>
      <c r="N10" s="61">
        <f t="shared" si="36"/>
        <v>199</v>
      </c>
      <c r="O10" s="61">
        <f t="shared" si="36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39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40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41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3" t="s">
        <v>62</v>
      </c>
      <c r="C11" s="58"/>
      <c r="D11" s="58"/>
      <c r="E11" s="63" t="s">
        <v>119</v>
      </c>
      <c r="F11" s="60">
        <v>6</v>
      </c>
      <c r="G11" s="58">
        <f t="shared" si="42"/>
        <v>216</v>
      </c>
      <c r="H11" s="58">
        <f t="shared" ref="H11:H43" si="43">I11+N11</f>
        <v>216</v>
      </c>
      <c r="I11" s="61">
        <f>J11+K11+L11+M11+O11</f>
        <v>216</v>
      </c>
      <c r="J11" s="61">
        <f t="shared" si="36"/>
        <v>0</v>
      </c>
      <c r="K11" s="61">
        <f t="shared" si="36"/>
        <v>0</v>
      </c>
      <c r="L11" s="61">
        <f t="shared" si="36"/>
        <v>0</v>
      </c>
      <c r="M11" s="61">
        <f t="shared" si="36"/>
        <v>0</v>
      </c>
      <c r="N11" s="61">
        <f t="shared" si="36"/>
        <v>0</v>
      </c>
      <c r="O11" s="61">
        <f t="shared" si="36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39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40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41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152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43"/>
        <v>5400</v>
      </c>
      <c r="I12" s="68">
        <f>SUM(I8:I11)</f>
        <v>1200</v>
      </c>
      <c r="J12" s="68">
        <f t="shared" ref="J12:BA12" si="44">SUM(J8:J11)</f>
        <v>12</v>
      </c>
      <c r="K12" s="68">
        <f t="shared" si="44"/>
        <v>88</v>
      </c>
      <c r="L12" s="68">
        <f t="shared" si="44"/>
        <v>767</v>
      </c>
      <c r="M12" s="68">
        <f t="shared" si="44"/>
        <v>117</v>
      </c>
      <c r="N12" s="68">
        <f t="shared" si="44"/>
        <v>4200</v>
      </c>
      <c r="O12" s="68">
        <f t="shared" si="44"/>
        <v>216</v>
      </c>
      <c r="P12" s="68">
        <f t="shared" si="44"/>
        <v>0</v>
      </c>
      <c r="Q12" s="68">
        <f t="shared" si="44"/>
        <v>4</v>
      </c>
      <c r="R12" s="68">
        <f t="shared" si="44"/>
        <v>100</v>
      </c>
      <c r="S12" s="68">
        <f t="shared" si="44"/>
        <v>14</v>
      </c>
      <c r="T12" s="68">
        <f t="shared" si="44"/>
        <v>670</v>
      </c>
      <c r="U12" s="68">
        <f t="shared" si="44"/>
        <v>36</v>
      </c>
      <c r="V12" s="68">
        <f t="shared" si="44"/>
        <v>8</v>
      </c>
      <c r="W12" s="68">
        <f t="shared" si="44"/>
        <v>20</v>
      </c>
      <c r="X12" s="68">
        <f t="shared" si="44"/>
        <v>169</v>
      </c>
      <c r="Y12" s="68">
        <f t="shared" si="44"/>
        <v>29</v>
      </c>
      <c r="Z12" s="68">
        <f t="shared" si="44"/>
        <v>678</v>
      </c>
      <c r="AA12" s="68">
        <f t="shared" si="44"/>
        <v>36</v>
      </c>
      <c r="AB12" s="68">
        <f t="shared" si="44"/>
        <v>49</v>
      </c>
      <c r="AC12" s="68">
        <f t="shared" si="44"/>
        <v>4</v>
      </c>
      <c r="AD12" s="68">
        <f t="shared" si="44"/>
        <v>26</v>
      </c>
      <c r="AE12" s="68">
        <f t="shared" si="44"/>
        <v>143</v>
      </c>
      <c r="AF12" s="68">
        <f t="shared" si="44"/>
        <v>26</v>
      </c>
      <c r="AG12" s="68">
        <f t="shared" si="44"/>
        <v>651</v>
      </c>
      <c r="AH12" s="68">
        <f t="shared" si="44"/>
        <v>36</v>
      </c>
      <c r="AI12" s="68">
        <f t="shared" si="44"/>
        <v>0</v>
      </c>
      <c r="AJ12" s="68">
        <f t="shared" si="44"/>
        <v>10</v>
      </c>
      <c r="AK12" s="68">
        <f t="shared" si="44"/>
        <v>106</v>
      </c>
      <c r="AL12" s="68">
        <f t="shared" si="44"/>
        <v>24</v>
      </c>
      <c r="AM12" s="68">
        <f t="shared" si="44"/>
        <v>666</v>
      </c>
      <c r="AN12" s="68">
        <f t="shared" si="44"/>
        <v>36</v>
      </c>
      <c r="AO12" s="68">
        <f t="shared" si="44"/>
        <v>48</v>
      </c>
      <c r="AP12" s="68">
        <f t="shared" si="44"/>
        <v>0</v>
      </c>
      <c r="AQ12" s="68">
        <f t="shared" si="44"/>
        <v>12</v>
      </c>
      <c r="AR12" s="68">
        <f t="shared" si="44"/>
        <v>112</v>
      </c>
      <c r="AS12" s="68">
        <f t="shared" si="44"/>
        <v>12</v>
      </c>
      <c r="AT12" s="68">
        <f t="shared" si="44"/>
        <v>780</v>
      </c>
      <c r="AU12" s="68">
        <f t="shared" si="44"/>
        <v>36</v>
      </c>
      <c r="AV12" s="68">
        <f t="shared" si="44"/>
        <v>0</v>
      </c>
      <c r="AW12" s="68">
        <f t="shared" si="44"/>
        <v>16</v>
      </c>
      <c r="AX12" s="68">
        <f t="shared" si="44"/>
        <v>137</v>
      </c>
      <c r="AY12" s="68">
        <f t="shared" si="44"/>
        <v>12</v>
      </c>
      <c r="AZ12" s="68">
        <f t="shared" si="44"/>
        <v>755</v>
      </c>
      <c r="BA12" s="68">
        <f t="shared" si="44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53" customFormat="1" ht="11.25" customHeight="1">
      <c r="A13" s="54" t="s">
        <v>66</v>
      </c>
      <c r="B13" s="151" t="s">
        <v>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8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</row>
    <row r="14" s="53" customFormat="1" ht="11.25" customHeight="1">
      <c r="A14" s="54" t="s">
        <v>68</v>
      </c>
      <c r="B14" s="151" t="s">
        <v>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8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</row>
    <row r="15" s="23" customFormat="1" ht="11.25">
      <c r="A15" s="141" t="s">
        <v>70</v>
      </c>
      <c r="B15" s="153" t="s">
        <v>71</v>
      </c>
      <c r="C15" s="58">
        <v>2</v>
      </c>
      <c r="D15" s="58"/>
      <c r="E15" s="58"/>
      <c r="F15" s="60">
        <v>1</v>
      </c>
      <c r="G15" s="58">
        <f t="shared" ref="G15:G25" si="45">F15*36</f>
        <v>36</v>
      </c>
      <c r="H15" s="58">
        <f t="shared" si="43"/>
        <v>36</v>
      </c>
      <c r="I15" s="61">
        <f t="shared" ref="I15:I25" si="46">J15+K15+L15+M15+O15</f>
        <v>30</v>
      </c>
      <c r="J15" s="61">
        <f t="shared" ref="J15:O25" si="47">P15+V15+AC15+AI15+AP15+AV15</f>
        <v>4</v>
      </c>
      <c r="K15" s="61">
        <f t="shared" si="47"/>
        <v>20</v>
      </c>
      <c r="L15" s="61">
        <f t="shared" si="47"/>
        <v>0</v>
      </c>
      <c r="M15" s="61">
        <f t="shared" si="47"/>
        <v>6</v>
      </c>
      <c r="N15" s="61">
        <f t="shared" si="47"/>
        <v>6</v>
      </c>
      <c r="O15" s="61">
        <f t="shared" si="47"/>
        <v>0</v>
      </c>
      <c r="P15" s="61">
        <v>4</v>
      </c>
      <c r="Q15" s="61">
        <v>20</v>
      </c>
      <c r="R15" s="61"/>
      <c r="S15" s="61">
        <v>6</v>
      </c>
      <c r="T15" s="58">
        <v>6</v>
      </c>
      <c r="U15" s="58"/>
      <c r="V15" s="61"/>
      <c r="W15" s="61"/>
      <c r="X15" s="61"/>
      <c r="Y15" s="61"/>
      <c r="Z15" s="58"/>
      <c r="AA15" s="58"/>
      <c r="AB15" s="58">
        <f t="shared" ref="AB15:AB25" si="48">SUM(P15:AA15)/36</f>
        <v>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>
        <f t="shared" ref="AO15:AO37" si="49">SUM(AC15:AN15)/36</f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f t="shared" si="41"/>
        <v>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</row>
    <row r="16" s="23" customFormat="1" ht="11.25" customHeight="1">
      <c r="A16" s="141" t="s">
        <v>72</v>
      </c>
      <c r="B16" s="153" t="s">
        <v>73</v>
      </c>
      <c r="C16" s="58">
        <v>2</v>
      </c>
      <c r="D16" s="58"/>
      <c r="E16" s="58"/>
      <c r="F16" s="60">
        <v>1</v>
      </c>
      <c r="G16" s="58">
        <f t="shared" si="45"/>
        <v>36</v>
      </c>
      <c r="H16" s="58">
        <f t="shared" si="43"/>
        <v>36</v>
      </c>
      <c r="I16" s="61">
        <f t="shared" si="46"/>
        <v>36</v>
      </c>
      <c r="J16" s="61">
        <f t="shared" si="47"/>
        <v>10</v>
      </c>
      <c r="K16" s="61">
        <f t="shared" si="47"/>
        <v>12</v>
      </c>
      <c r="L16" s="61">
        <f t="shared" si="47"/>
        <v>0</v>
      </c>
      <c r="M16" s="61">
        <f t="shared" si="47"/>
        <v>14</v>
      </c>
      <c r="N16" s="61">
        <f t="shared" si="47"/>
        <v>0</v>
      </c>
      <c r="O16" s="61">
        <f t="shared" si="47"/>
        <v>0</v>
      </c>
      <c r="P16" s="58"/>
      <c r="Q16" s="58"/>
      <c r="R16" s="58"/>
      <c r="S16" s="58"/>
      <c r="T16" s="58"/>
      <c r="U16" s="58"/>
      <c r="V16" s="58">
        <v>10</v>
      </c>
      <c r="W16" s="58">
        <v>12</v>
      </c>
      <c r="X16" s="58"/>
      <c r="Y16" s="58">
        <v>14</v>
      </c>
      <c r="Z16" s="58"/>
      <c r="AA16" s="58"/>
      <c r="AB16" s="58">
        <f t="shared" si="48"/>
        <v>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>
        <f t="shared" si="49"/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>
        <f t="shared" si="41"/>
        <v>0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</row>
    <row r="17" s="24" customFormat="1" ht="11.25" customHeight="1">
      <c r="A17" s="154" t="s">
        <v>74</v>
      </c>
      <c r="B17" s="155" t="s">
        <v>120</v>
      </c>
      <c r="C17" s="156">
        <v>4</v>
      </c>
      <c r="D17" s="156"/>
      <c r="E17" s="156" t="s">
        <v>76</v>
      </c>
      <c r="F17" s="156">
        <v>3</v>
      </c>
      <c r="G17" s="157">
        <f t="shared" si="45"/>
        <v>108</v>
      </c>
      <c r="H17" s="58">
        <f t="shared" si="43"/>
        <v>108</v>
      </c>
      <c r="I17" s="61">
        <f t="shared" si="46"/>
        <v>82</v>
      </c>
      <c r="J17" s="61">
        <f t="shared" si="47"/>
        <v>32</v>
      </c>
      <c r="K17" s="61">
        <f t="shared" si="47"/>
        <v>32</v>
      </c>
      <c r="L17" s="61">
        <f t="shared" si="47"/>
        <v>0</v>
      </c>
      <c r="M17" s="61">
        <f t="shared" si="47"/>
        <v>18</v>
      </c>
      <c r="N17" s="61">
        <f t="shared" si="47"/>
        <v>26</v>
      </c>
      <c r="O17" s="61">
        <f t="shared" si="47"/>
        <v>0</v>
      </c>
      <c r="P17" s="156">
        <v>12</v>
      </c>
      <c r="Q17" s="156">
        <v>12</v>
      </c>
      <c r="R17" s="156"/>
      <c r="S17" s="156">
        <v>8</v>
      </c>
      <c r="T17" s="156">
        <v>4</v>
      </c>
      <c r="U17" s="156"/>
      <c r="V17" s="156">
        <v>10</v>
      </c>
      <c r="W17" s="156">
        <v>10</v>
      </c>
      <c r="X17" s="156"/>
      <c r="Y17" s="156">
        <v>6</v>
      </c>
      <c r="Z17" s="156">
        <v>10</v>
      </c>
      <c r="AA17" s="156"/>
      <c r="AB17" s="58">
        <f t="shared" si="48"/>
        <v>2</v>
      </c>
      <c r="AC17" s="156">
        <v>6</v>
      </c>
      <c r="AD17" s="156">
        <v>6</v>
      </c>
      <c r="AE17" s="156"/>
      <c r="AF17" s="156">
        <v>2</v>
      </c>
      <c r="AG17" s="156">
        <v>10</v>
      </c>
      <c r="AH17" s="156"/>
      <c r="AI17" s="156">
        <v>4</v>
      </c>
      <c r="AJ17" s="156">
        <v>4</v>
      </c>
      <c r="AK17" s="156"/>
      <c r="AL17" s="156">
        <v>2</v>
      </c>
      <c r="AM17" s="156">
        <v>2</v>
      </c>
      <c r="AN17" s="156"/>
      <c r="AO17" s="58">
        <f t="shared" si="49"/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58">
        <f t="shared" si="41"/>
        <v>0</v>
      </c>
    </row>
    <row r="18" s="23" customFormat="1" ht="15" customHeight="1">
      <c r="A18" s="141" t="s">
        <v>77</v>
      </c>
      <c r="B18" s="153" t="s">
        <v>78</v>
      </c>
      <c r="C18" s="58"/>
      <c r="D18" s="58"/>
      <c r="E18" s="58">
        <v>2</v>
      </c>
      <c r="F18" s="58">
        <v>1</v>
      </c>
      <c r="G18" s="58">
        <f t="shared" si="45"/>
        <v>36</v>
      </c>
      <c r="H18" s="58">
        <f t="shared" si="43"/>
        <v>36</v>
      </c>
      <c r="I18" s="61">
        <f t="shared" si="46"/>
        <v>16</v>
      </c>
      <c r="J18" s="61">
        <f t="shared" si="47"/>
        <v>8</v>
      </c>
      <c r="K18" s="61">
        <f t="shared" si="47"/>
        <v>0</v>
      </c>
      <c r="L18" s="61">
        <f t="shared" si="47"/>
        <v>8</v>
      </c>
      <c r="M18" s="61">
        <f t="shared" si="47"/>
        <v>0</v>
      </c>
      <c r="N18" s="61">
        <f t="shared" si="47"/>
        <v>20</v>
      </c>
      <c r="O18" s="61">
        <f t="shared" si="47"/>
        <v>0</v>
      </c>
      <c r="P18" s="58">
        <v>4</v>
      </c>
      <c r="Q18" s="58"/>
      <c r="R18" s="58">
        <v>4</v>
      </c>
      <c r="S18" s="58"/>
      <c r="T18" s="58">
        <v>10</v>
      </c>
      <c r="U18" s="58"/>
      <c r="V18" s="58">
        <v>4</v>
      </c>
      <c r="W18" s="58"/>
      <c r="X18" s="58">
        <v>4</v>
      </c>
      <c r="Y18" s="58"/>
      <c r="Z18" s="58">
        <v>10</v>
      </c>
      <c r="AA18" s="58"/>
      <c r="AB18" s="58">
        <f t="shared" si="48"/>
        <v>1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>
        <f t="shared" si="49"/>
        <v>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>
        <f t="shared" si="41"/>
        <v>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</row>
    <row r="19" s="23" customFormat="1" ht="12" customHeight="1">
      <c r="A19" s="141" t="s">
        <v>79</v>
      </c>
      <c r="B19" s="153" t="s">
        <v>80</v>
      </c>
      <c r="C19" s="58"/>
      <c r="D19" s="58"/>
      <c r="E19" s="58">
        <v>2</v>
      </c>
      <c r="F19" s="58">
        <v>1</v>
      </c>
      <c r="G19" s="58">
        <f t="shared" si="45"/>
        <v>36</v>
      </c>
      <c r="H19" s="58">
        <f t="shared" si="43"/>
        <v>36</v>
      </c>
      <c r="I19" s="61">
        <f t="shared" si="46"/>
        <v>20</v>
      </c>
      <c r="J19" s="61">
        <f t="shared" si="47"/>
        <v>4</v>
      </c>
      <c r="K19" s="61">
        <f t="shared" si="47"/>
        <v>8</v>
      </c>
      <c r="L19" s="61">
        <f t="shared" si="47"/>
        <v>4</v>
      </c>
      <c r="M19" s="61">
        <f t="shared" si="47"/>
        <v>4</v>
      </c>
      <c r="N19" s="61">
        <f t="shared" si="47"/>
        <v>16</v>
      </c>
      <c r="O19" s="61">
        <f t="shared" si="47"/>
        <v>0</v>
      </c>
      <c r="P19" s="58"/>
      <c r="Q19" s="58"/>
      <c r="R19" s="58"/>
      <c r="S19" s="58"/>
      <c r="T19" s="58"/>
      <c r="U19" s="58"/>
      <c r="V19" s="58">
        <v>4</v>
      </c>
      <c r="W19" s="58">
        <v>8</v>
      </c>
      <c r="X19" s="58">
        <v>4</v>
      </c>
      <c r="Y19" s="58">
        <v>4</v>
      </c>
      <c r="Z19" s="58">
        <v>16</v>
      </c>
      <c r="AA19" s="58"/>
      <c r="AB19" s="58">
        <f t="shared" si="48"/>
        <v>1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>
        <f t="shared" si="49"/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>
        <f t="shared" si="41"/>
        <v>0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="23" customFormat="1" ht="11.25" customHeight="1">
      <c r="A20" s="141" t="s">
        <v>81</v>
      </c>
      <c r="B20" s="153" t="s">
        <v>82</v>
      </c>
      <c r="C20" s="58"/>
      <c r="D20" s="58"/>
      <c r="E20" s="58">
        <v>3</v>
      </c>
      <c r="F20" s="58">
        <v>1</v>
      </c>
      <c r="G20" s="58">
        <f t="shared" si="45"/>
        <v>36</v>
      </c>
      <c r="H20" s="58">
        <f t="shared" si="43"/>
        <v>36</v>
      </c>
      <c r="I20" s="61">
        <f t="shared" si="46"/>
        <v>18</v>
      </c>
      <c r="J20" s="61">
        <f t="shared" si="47"/>
        <v>4</v>
      </c>
      <c r="K20" s="61">
        <f t="shared" si="47"/>
        <v>8</v>
      </c>
      <c r="L20" s="61">
        <f t="shared" si="47"/>
        <v>2</v>
      </c>
      <c r="M20" s="61">
        <f t="shared" si="47"/>
        <v>4</v>
      </c>
      <c r="N20" s="61">
        <f t="shared" si="47"/>
        <v>18</v>
      </c>
      <c r="O20" s="61">
        <f t="shared" si="47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f t="shared" si="48"/>
        <v>0</v>
      </c>
      <c r="AC20" s="58">
        <v>4</v>
      </c>
      <c r="AD20" s="58">
        <v>8</v>
      </c>
      <c r="AE20" s="58">
        <v>2</v>
      </c>
      <c r="AF20" s="58">
        <v>4</v>
      </c>
      <c r="AG20" s="58">
        <v>18</v>
      </c>
      <c r="AH20" s="58"/>
      <c r="AI20" s="58"/>
      <c r="AJ20" s="58"/>
      <c r="AK20" s="58"/>
      <c r="AL20" s="58"/>
      <c r="AM20" s="58"/>
      <c r="AN20" s="58"/>
      <c r="AO20" s="58">
        <f t="shared" si="49"/>
        <v>1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f t="shared" si="41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="23" customFormat="1" ht="11.25" customHeight="1">
      <c r="A21" s="141" t="s">
        <v>83</v>
      </c>
      <c r="B21" s="153" t="s">
        <v>84</v>
      </c>
      <c r="C21" s="58"/>
      <c r="D21" s="58"/>
      <c r="E21" s="58">
        <v>3</v>
      </c>
      <c r="F21" s="58">
        <v>1</v>
      </c>
      <c r="G21" s="58">
        <f t="shared" si="45"/>
        <v>36</v>
      </c>
      <c r="H21" s="58">
        <f t="shared" si="43"/>
        <v>36</v>
      </c>
      <c r="I21" s="61">
        <f t="shared" si="46"/>
        <v>20</v>
      </c>
      <c r="J21" s="61">
        <f t="shared" si="47"/>
        <v>8</v>
      </c>
      <c r="K21" s="61">
        <f t="shared" si="47"/>
        <v>8</v>
      </c>
      <c r="L21" s="61">
        <f t="shared" si="47"/>
        <v>4</v>
      </c>
      <c r="M21" s="61">
        <f t="shared" si="47"/>
        <v>0</v>
      </c>
      <c r="N21" s="61">
        <f t="shared" si="47"/>
        <v>16</v>
      </c>
      <c r="O21" s="61">
        <f t="shared" si="47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>
        <f t="shared" si="48"/>
        <v>0</v>
      </c>
      <c r="AC21" s="58">
        <v>8</v>
      </c>
      <c r="AD21" s="58">
        <v>8</v>
      </c>
      <c r="AE21" s="58">
        <v>4</v>
      </c>
      <c r="AF21" s="58"/>
      <c r="AG21" s="58">
        <v>16</v>
      </c>
      <c r="AH21" s="58"/>
      <c r="AI21" s="58"/>
      <c r="AJ21" s="58"/>
      <c r="AK21" s="58"/>
      <c r="AL21" s="58"/>
      <c r="AM21" s="58"/>
      <c r="AN21" s="58"/>
      <c r="AO21" s="58">
        <f t="shared" si="49"/>
        <v>1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>
        <f t="shared" si="41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="23" customFormat="1" ht="11.25" customHeight="1">
      <c r="A22" s="141" t="s">
        <v>85</v>
      </c>
      <c r="B22" s="153" t="s">
        <v>86</v>
      </c>
      <c r="C22" s="58">
        <v>4</v>
      </c>
      <c r="D22" s="156"/>
      <c r="E22" s="58">
        <v>2.2999999999999998</v>
      </c>
      <c r="F22" s="58">
        <v>2</v>
      </c>
      <c r="G22" s="58">
        <f t="shared" si="45"/>
        <v>72</v>
      </c>
      <c r="H22" s="58">
        <f t="shared" si="43"/>
        <v>72</v>
      </c>
      <c r="I22" s="61">
        <f t="shared" si="46"/>
        <v>36</v>
      </c>
      <c r="J22" s="61">
        <f t="shared" si="47"/>
        <v>12</v>
      </c>
      <c r="K22" s="61">
        <f>Q22+W22+AD22+AJ22+AQ22+AW22</f>
        <v>12</v>
      </c>
      <c r="L22" s="61">
        <f>R22+X22+AE22+AK22+AR22+AX22</f>
        <v>12</v>
      </c>
      <c r="M22" s="61">
        <f>S22+Y22+AF22+AL22+AS22+AY22</f>
        <v>0</v>
      </c>
      <c r="N22" s="61">
        <f>T22+Z22+AG22+AM22+AT22+AZ22</f>
        <v>36</v>
      </c>
      <c r="O22" s="61">
        <f t="shared" si="47"/>
        <v>0</v>
      </c>
      <c r="P22" s="58"/>
      <c r="Q22" s="58"/>
      <c r="R22" s="58"/>
      <c r="S22" s="58"/>
      <c r="T22" s="58"/>
      <c r="U22" s="58"/>
      <c r="V22" s="58">
        <v>6</v>
      </c>
      <c r="W22" s="58">
        <v>6</v>
      </c>
      <c r="X22" s="58">
        <v>6</v>
      </c>
      <c r="Y22" s="58"/>
      <c r="Z22" s="58">
        <v>18</v>
      </c>
      <c r="AA22" s="58"/>
      <c r="AB22" s="58">
        <f t="shared" si="48"/>
        <v>1</v>
      </c>
      <c r="AC22" s="58">
        <v>6</v>
      </c>
      <c r="AD22" s="58">
        <v>6</v>
      </c>
      <c r="AE22" s="58">
        <v>6</v>
      </c>
      <c r="AF22" s="58"/>
      <c r="AG22" s="58">
        <v>18</v>
      </c>
      <c r="AH22" s="58"/>
      <c r="AI22" s="58"/>
      <c r="AJ22" s="58"/>
      <c r="AK22" s="58"/>
      <c r="AL22" s="58"/>
      <c r="AM22" s="58"/>
      <c r="AN22" s="58"/>
      <c r="AO22" s="58">
        <f t="shared" si="49"/>
        <v>1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>
        <f t="shared" si="41"/>
        <v>0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</row>
    <row r="23" s="23" customFormat="1" ht="19.5" customHeight="1">
      <c r="A23" s="141" t="s">
        <v>87</v>
      </c>
      <c r="B23" s="153" t="s">
        <v>88</v>
      </c>
      <c r="C23" s="58"/>
      <c r="D23" s="58">
        <v>3</v>
      </c>
      <c r="E23" s="58"/>
      <c r="F23" s="58">
        <v>1</v>
      </c>
      <c r="G23" s="58">
        <f t="shared" si="45"/>
        <v>36</v>
      </c>
      <c r="H23" s="58">
        <f t="shared" si="43"/>
        <v>36</v>
      </c>
      <c r="I23" s="61">
        <f t="shared" si="46"/>
        <v>18</v>
      </c>
      <c r="J23" s="61">
        <f t="shared" si="47"/>
        <v>4</v>
      </c>
      <c r="K23" s="61">
        <f t="shared" si="47"/>
        <v>8</v>
      </c>
      <c r="L23" s="61">
        <f t="shared" si="47"/>
        <v>4</v>
      </c>
      <c r="M23" s="61">
        <f t="shared" si="47"/>
        <v>2</v>
      </c>
      <c r="N23" s="61">
        <f t="shared" si="47"/>
        <v>18</v>
      </c>
      <c r="O23" s="61">
        <f t="shared" si="47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f t="shared" si="48"/>
        <v>0</v>
      </c>
      <c r="AC23" s="58">
        <v>4</v>
      </c>
      <c r="AD23" s="58">
        <v>8</v>
      </c>
      <c r="AE23" s="58">
        <v>4</v>
      </c>
      <c r="AF23" s="58">
        <v>2</v>
      </c>
      <c r="AG23" s="58">
        <v>18</v>
      </c>
      <c r="AH23" s="58"/>
      <c r="AI23" s="58"/>
      <c r="AJ23" s="58"/>
      <c r="AK23" s="58"/>
      <c r="AL23" s="58"/>
      <c r="AM23" s="58"/>
      <c r="AN23" s="58"/>
      <c r="AO23" s="58">
        <f t="shared" si="49"/>
        <v>1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>
        <f t="shared" si="41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</row>
    <row r="24" s="23" customFormat="1" ht="11.25" customHeight="1">
      <c r="A24" s="141" t="s">
        <v>89</v>
      </c>
      <c r="B24" s="153" t="s">
        <v>90</v>
      </c>
      <c r="C24" s="58"/>
      <c r="D24" s="58">
        <v>4</v>
      </c>
      <c r="E24" s="58"/>
      <c r="F24" s="58">
        <v>1</v>
      </c>
      <c r="G24" s="58">
        <f t="shared" si="45"/>
        <v>36</v>
      </c>
      <c r="H24" s="58">
        <f t="shared" si="43"/>
        <v>36</v>
      </c>
      <c r="I24" s="61">
        <f t="shared" si="46"/>
        <v>34</v>
      </c>
      <c r="J24" s="61">
        <f t="shared" si="47"/>
        <v>12</v>
      </c>
      <c r="K24" s="61">
        <f t="shared" si="47"/>
        <v>14</v>
      </c>
      <c r="L24" s="61">
        <f t="shared" si="47"/>
        <v>4</v>
      </c>
      <c r="M24" s="61">
        <f t="shared" si="47"/>
        <v>4</v>
      </c>
      <c r="N24" s="61">
        <f t="shared" si="47"/>
        <v>2</v>
      </c>
      <c r="O24" s="61">
        <f t="shared" si="47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f t="shared" si="48"/>
        <v>0</v>
      </c>
      <c r="AC24" s="58"/>
      <c r="AD24" s="58"/>
      <c r="AE24" s="58"/>
      <c r="AF24" s="58"/>
      <c r="AG24" s="58"/>
      <c r="AH24" s="58"/>
      <c r="AI24" s="58">
        <v>12</v>
      </c>
      <c r="AJ24" s="58">
        <v>14</v>
      </c>
      <c r="AK24" s="58">
        <v>4</v>
      </c>
      <c r="AL24" s="58">
        <v>4</v>
      </c>
      <c r="AM24" s="58">
        <v>2</v>
      </c>
      <c r="AN24" s="58"/>
      <c r="AO24" s="58">
        <f t="shared" si="49"/>
        <v>1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>
        <f t="shared" si="41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</row>
    <row r="25" s="23" customFormat="1" ht="11.25" customHeight="1">
      <c r="A25" s="141" t="s">
        <v>91</v>
      </c>
      <c r="B25" s="153" t="s">
        <v>92</v>
      </c>
      <c r="C25" s="58"/>
      <c r="D25" s="58">
        <v>4</v>
      </c>
      <c r="E25" s="58"/>
      <c r="F25" s="58">
        <v>1</v>
      </c>
      <c r="G25" s="58">
        <f t="shared" si="45"/>
        <v>36</v>
      </c>
      <c r="H25" s="58">
        <f t="shared" si="43"/>
        <v>36</v>
      </c>
      <c r="I25" s="61">
        <f t="shared" si="46"/>
        <v>18</v>
      </c>
      <c r="J25" s="61">
        <f t="shared" si="47"/>
        <v>4</v>
      </c>
      <c r="K25" s="61">
        <f t="shared" si="47"/>
        <v>8</v>
      </c>
      <c r="L25" s="61">
        <f t="shared" si="47"/>
        <v>4</v>
      </c>
      <c r="M25" s="61">
        <f t="shared" si="47"/>
        <v>2</v>
      </c>
      <c r="N25" s="61">
        <f t="shared" si="47"/>
        <v>18</v>
      </c>
      <c r="O25" s="61">
        <f t="shared" si="47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f t="shared" si="48"/>
        <v>0</v>
      </c>
      <c r="AC25" s="58"/>
      <c r="AD25" s="58"/>
      <c r="AE25" s="58"/>
      <c r="AF25" s="58"/>
      <c r="AG25" s="58"/>
      <c r="AH25" s="58"/>
      <c r="AI25" s="58">
        <v>4</v>
      </c>
      <c r="AJ25" s="58">
        <v>8</v>
      </c>
      <c r="AK25" s="58">
        <v>4</v>
      </c>
      <c r="AL25" s="58">
        <v>2</v>
      </c>
      <c r="AM25" s="58">
        <v>18</v>
      </c>
      <c r="AN25" s="58"/>
      <c r="AO25" s="58">
        <f t="shared" si="49"/>
        <v>1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>
        <f t="shared" si="41"/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</row>
    <row r="26" s="158" customFormat="1" ht="11.25">
      <c r="A26" s="65" t="s">
        <v>65</v>
      </c>
      <c r="B26" s="159"/>
      <c r="C26" s="67"/>
      <c r="D26" s="67"/>
      <c r="E26" s="67"/>
      <c r="F26" s="68">
        <f>SUM(F15:F25)</f>
        <v>14</v>
      </c>
      <c r="G26" s="68">
        <f t="shared" ref="G26:BB26" si="50">SUM(G15:G25)</f>
        <v>504</v>
      </c>
      <c r="H26" s="68">
        <f t="shared" si="43"/>
        <v>504</v>
      </c>
      <c r="I26" s="68">
        <f t="shared" si="50"/>
        <v>328</v>
      </c>
      <c r="J26" s="68">
        <f t="shared" si="50"/>
        <v>102</v>
      </c>
      <c r="K26" s="68">
        <f t="shared" si="50"/>
        <v>130</v>
      </c>
      <c r="L26" s="68">
        <f t="shared" si="50"/>
        <v>42</v>
      </c>
      <c r="M26" s="68">
        <f t="shared" si="50"/>
        <v>54</v>
      </c>
      <c r="N26" s="68">
        <f t="shared" si="50"/>
        <v>176</v>
      </c>
      <c r="O26" s="68">
        <f t="shared" si="50"/>
        <v>0</v>
      </c>
      <c r="P26" s="68">
        <f t="shared" si="50"/>
        <v>20</v>
      </c>
      <c r="Q26" s="68">
        <f t="shared" si="50"/>
        <v>32</v>
      </c>
      <c r="R26" s="68">
        <f t="shared" si="50"/>
        <v>4</v>
      </c>
      <c r="S26" s="68">
        <f t="shared" si="50"/>
        <v>14</v>
      </c>
      <c r="T26" s="68">
        <f t="shared" si="50"/>
        <v>20</v>
      </c>
      <c r="U26" s="68">
        <f t="shared" si="50"/>
        <v>0</v>
      </c>
      <c r="V26" s="68">
        <f t="shared" si="50"/>
        <v>34</v>
      </c>
      <c r="W26" s="68">
        <f t="shared" si="50"/>
        <v>36</v>
      </c>
      <c r="X26" s="68">
        <f t="shared" si="50"/>
        <v>14</v>
      </c>
      <c r="Y26" s="68">
        <f t="shared" si="50"/>
        <v>24</v>
      </c>
      <c r="Z26" s="68">
        <f t="shared" si="50"/>
        <v>54</v>
      </c>
      <c r="AA26" s="68">
        <f t="shared" si="50"/>
        <v>0</v>
      </c>
      <c r="AB26" s="68">
        <f t="shared" si="50"/>
        <v>7</v>
      </c>
      <c r="AC26" s="68">
        <f t="shared" si="50"/>
        <v>28</v>
      </c>
      <c r="AD26" s="68">
        <f t="shared" si="50"/>
        <v>36</v>
      </c>
      <c r="AE26" s="68">
        <f t="shared" si="50"/>
        <v>16</v>
      </c>
      <c r="AF26" s="68">
        <f t="shared" si="50"/>
        <v>8</v>
      </c>
      <c r="AG26" s="68">
        <f t="shared" si="50"/>
        <v>80</v>
      </c>
      <c r="AH26" s="68">
        <f t="shared" si="50"/>
        <v>0</v>
      </c>
      <c r="AI26" s="68">
        <f t="shared" si="50"/>
        <v>20</v>
      </c>
      <c r="AJ26" s="68">
        <f t="shared" si="50"/>
        <v>26</v>
      </c>
      <c r="AK26" s="68">
        <f t="shared" si="50"/>
        <v>8</v>
      </c>
      <c r="AL26" s="68">
        <f t="shared" si="50"/>
        <v>8</v>
      </c>
      <c r="AM26" s="68">
        <f t="shared" si="50"/>
        <v>22</v>
      </c>
      <c r="AN26" s="68">
        <f t="shared" si="50"/>
        <v>0</v>
      </c>
      <c r="AO26" s="68">
        <f t="shared" si="50"/>
        <v>7</v>
      </c>
      <c r="AP26" s="68">
        <f t="shared" si="50"/>
        <v>0</v>
      </c>
      <c r="AQ26" s="68">
        <f t="shared" si="50"/>
        <v>0</v>
      </c>
      <c r="AR26" s="68">
        <f t="shared" si="50"/>
        <v>0</v>
      </c>
      <c r="AS26" s="68">
        <f t="shared" si="50"/>
        <v>0</v>
      </c>
      <c r="AT26" s="68">
        <f t="shared" si="50"/>
        <v>0</v>
      </c>
      <c r="AU26" s="68">
        <f t="shared" si="50"/>
        <v>0</v>
      </c>
      <c r="AV26" s="68">
        <f t="shared" si="50"/>
        <v>0</v>
      </c>
      <c r="AW26" s="68">
        <f t="shared" si="50"/>
        <v>0</v>
      </c>
      <c r="AX26" s="68">
        <f t="shared" si="50"/>
        <v>0</v>
      </c>
      <c r="AY26" s="68">
        <f t="shared" si="50"/>
        <v>0</v>
      </c>
      <c r="AZ26" s="68">
        <f t="shared" si="50"/>
        <v>0</v>
      </c>
      <c r="BA26" s="68">
        <f t="shared" si="50"/>
        <v>0</v>
      </c>
      <c r="BB26" s="68">
        <f t="shared" si="50"/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</row>
    <row r="27" s="53" customFormat="1" ht="11.25" customHeight="1">
      <c r="A27" s="54" t="s">
        <v>93</v>
      </c>
      <c r="B27" s="151" t="s">
        <v>94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8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</row>
    <row r="28" s="53" customFormat="1" ht="15.75" customHeight="1">
      <c r="A28" s="141" t="s">
        <v>95</v>
      </c>
      <c r="B28" s="153" t="s">
        <v>96</v>
      </c>
      <c r="C28" s="58"/>
      <c r="D28" s="58">
        <v>1</v>
      </c>
      <c r="E28" s="58"/>
      <c r="F28" s="58">
        <v>1</v>
      </c>
      <c r="G28" s="58">
        <f t="shared" ref="G28:G31" si="51">F28*36</f>
        <v>36</v>
      </c>
      <c r="H28" s="58">
        <f t="shared" si="43"/>
        <v>36</v>
      </c>
      <c r="I28" s="61">
        <f t="shared" ref="I28:I31" si="52">J28+K28+L28+M28+O28</f>
        <v>18</v>
      </c>
      <c r="J28" s="61">
        <f t="shared" ref="J28:O31" si="53">P28+V28+AC28+AI28+AP28+AV28</f>
        <v>4</v>
      </c>
      <c r="K28" s="61">
        <f t="shared" si="53"/>
        <v>8</v>
      </c>
      <c r="L28" s="61">
        <f t="shared" si="53"/>
        <v>4</v>
      </c>
      <c r="M28" s="61">
        <f t="shared" si="53"/>
        <v>2</v>
      </c>
      <c r="N28" s="61">
        <f t="shared" si="53"/>
        <v>18</v>
      </c>
      <c r="O28" s="61">
        <f t="shared" si="53"/>
        <v>0</v>
      </c>
      <c r="P28" s="58">
        <v>4</v>
      </c>
      <c r="Q28" s="58">
        <v>8</v>
      </c>
      <c r="R28" s="58">
        <v>4</v>
      </c>
      <c r="S28" s="58">
        <v>2</v>
      </c>
      <c r="T28" s="58">
        <v>18</v>
      </c>
      <c r="U28" s="58"/>
      <c r="V28" s="58"/>
      <c r="W28" s="58"/>
      <c r="X28" s="58"/>
      <c r="Y28" s="58"/>
      <c r="Z28" s="58"/>
      <c r="AA28" s="58"/>
      <c r="AB28" s="58">
        <f t="shared" ref="AB28:AB31" si="54">SUM(P28:AA28)/36</f>
        <v>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49"/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>
        <f t="shared" si="41"/>
        <v>0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</row>
    <row r="29" s="53" customFormat="1" ht="22.5" customHeight="1">
      <c r="A29" s="160"/>
      <c r="B29" s="153" t="s">
        <v>97</v>
      </c>
      <c r="C29" s="61"/>
      <c r="D29" s="61">
        <v>1</v>
      </c>
      <c r="E29" s="61"/>
      <c r="F29" s="61">
        <v>1</v>
      </c>
      <c r="G29" s="58">
        <f t="shared" si="51"/>
        <v>36</v>
      </c>
      <c r="H29" s="58">
        <f t="shared" si="43"/>
        <v>36</v>
      </c>
      <c r="I29" s="61">
        <f t="shared" si="52"/>
        <v>18</v>
      </c>
      <c r="J29" s="61">
        <f t="shared" si="53"/>
        <v>4</v>
      </c>
      <c r="K29" s="61">
        <f t="shared" si="53"/>
        <v>8</v>
      </c>
      <c r="L29" s="61">
        <f t="shared" si="53"/>
        <v>4</v>
      </c>
      <c r="M29" s="61">
        <f t="shared" si="53"/>
        <v>2</v>
      </c>
      <c r="N29" s="61">
        <f t="shared" si="53"/>
        <v>18</v>
      </c>
      <c r="O29" s="61">
        <f t="shared" si="53"/>
        <v>0</v>
      </c>
      <c r="P29" s="58">
        <v>4</v>
      </c>
      <c r="Q29" s="58">
        <v>8</v>
      </c>
      <c r="R29" s="58">
        <v>4</v>
      </c>
      <c r="S29" s="58">
        <v>2</v>
      </c>
      <c r="T29" s="58">
        <v>18</v>
      </c>
      <c r="U29" s="58"/>
      <c r="V29" s="58"/>
      <c r="W29" s="58"/>
      <c r="X29" s="58"/>
      <c r="Y29" s="58"/>
      <c r="Z29" s="58"/>
      <c r="AA29" s="58"/>
      <c r="AB29" s="58">
        <f t="shared" si="54"/>
        <v>1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58">
        <f t="shared" si="49"/>
        <v>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58">
        <f t="shared" si="41"/>
        <v>0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</row>
    <row r="30" s="23" customFormat="1" ht="27.75" customHeight="1">
      <c r="A30" s="141" t="s">
        <v>98</v>
      </c>
      <c r="B30" s="153" t="s">
        <v>99</v>
      </c>
      <c r="C30" s="58"/>
      <c r="D30" s="58">
        <v>2</v>
      </c>
      <c r="E30" s="58"/>
      <c r="F30" s="58">
        <v>1</v>
      </c>
      <c r="G30" s="58">
        <f t="shared" si="51"/>
        <v>36</v>
      </c>
      <c r="H30" s="58">
        <f t="shared" si="43"/>
        <v>36</v>
      </c>
      <c r="I30" s="61">
        <f t="shared" si="52"/>
        <v>18</v>
      </c>
      <c r="J30" s="61">
        <f t="shared" si="53"/>
        <v>4</v>
      </c>
      <c r="K30" s="61">
        <f t="shared" si="53"/>
        <v>8</v>
      </c>
      <c r="L30" s="61">
        <f t="shared" si="53"/>
        <v>4</v>
      </c>
      <c r="M30" s="61">
        <f t="shared" si="53"/>
        <v>2</v>
      </c>
      <c r="N30" s="61">
        <f t="shared" si="53"/>
        <v>18</v>
      </c>
      <c r="O30" s="61">
        <f t="shared" si="53"/>
        <v>0</v>
      </c>
      <c r="P30" s="58"/>
      <c r="Q30" s="58"/>
      <c r="R30" s="58"/>
      <c r="S30" s="58"/>
      <c r="T30" s="58"/>
      <c r="U30" s="58"/>
      <c r="V30" s="58">
        <v>4</v>
      </c>
      <c r="W30" s="58">
        <v>8</v>
      </c>
      <c r="X30" s="58">
        <v>4</v>
      </c>
      <c r="Y30" s="58">
        <v>2</v>
      </c>
      <c r="Z30" s="58">
        <v>18</v>
      </c>
      <c r="AA30" s="58"/>
      <c r="AB30" s="58">
        <f t="shared" si="54"/>
        <v>1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49"/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>
        <f t="shared" si="41"/>
        <v>0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="23" customFormat="1" ht="24.75" customHeight="1">
      <c r="A31" s="160"/>
      <c r="B31" s="153" t="s">
        <v>100</v>
      </c>
      <c r="C31" s="58"/>
      <c r="D31" s="58">
        <v>2</v>
      </c>
      <c r="E31" s="58"/>
      <c r="F31" s="58">
        <v>1</v>
      </c>
      <c r="G31" s="58">
        <f t="shared" si="51"/>
        <v>36</v>
      </c>
      <c r="H31" s="58">
        <f t="shared" si="43"/>
        <v>36</v>
      </c>
      <c r="I31" s="61">
        <f t="shared" si="52"/>
        <v>18</v>
      </c>
      <c r="J31" s="61">
        <f t="shared" si="53"/>
        <v>4</v>
      </c>
      <c r="K31" s="61">
        <f t="shared" si="53"/>
        <v>8</v>
      </c>
      <c r="L31" s="61">
        <f t="shared" si="53"/>
        <v>4</v>
      </c>
      <c r="M31" s="61">
        <f t="shared" si="53"/>
        <v>2</v>
      </c>
      <c r="N31" s="61">
        <f t="shared" si="53"/>
        <v>18</v>
      </c>
      <c r="O31" s="61">
        <f t="shared" si="53"/>
        <v>0</v>
      </c>
      <c r="P31" s="58"/>
      <c r="Q31" s="58"/>
      <c r="R31" s="58"/>
      <c r="S31" s="58"/>
      <c r="T31" s="58"/>
      <c r="U31" s="58"/>
      <c r="V31" s="58">
        <v>4</v>
      </c>
      <c r="W31" s="58">
        <v>8</v>
      </c>
      <c r="X31" s="58">
        <v>4</v>
      </c>
      <c r="Y31" s="58">
        <v>2</v>
      </c>
      <c r="Z31" s="58">
        <v>18</v>
      </c>
      <c r="AA31" s="58"/>
      <c r="AB31" s="58">
        <f t="shared" si="54"/>
        <v>1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49"/>
        <v>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>
        <f t="shared" si="41"/>
        <v>0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</row>
    <row r="32" s="23" customFormat="1" ht="11.25">
      <c r="A32" s="65" t="s">
        <v>65</v>
      </c>
      <c r="B32" s="161"/>
      <c r="C32" s="161"/>
      <c r="D32" s="161"/>
      <c r="E32" s="161"/>
      <c r="F32" s="161">
        <f>F28+F30</f>
        <v>2</v>
      </c>
      <c r="G32" s="161">
        <f t="shared" ref="G32:BB32" si="55">G28+G30</f>
        <v>72</v>
      </c>
      <c r="H32" s="161">
        <f t="shared" si="43"/>
        <v>72</v>
      </c>
      <c r="I32" s="161">
        <f t="shared" si="55"/>
        <v>36</v>
      </c>
      <c r="J32" s="161">
        <f t="shared" si="55"/>
        <v>8</v>
      </c>
      <c r="K32" s="161">
        <f t="shared" si="55"/>
        <v>16</v>
      </c>
      <c r="L32" s="161">
        <f t="shared" si="55"/>
        <v>8</v>
      </c>
      <c r="M32" s="161">
        <f t="shared" si="55"/>
        <v>4</v>
      </c>
      <c r="N32" s="161">
        <f t="shared" si="55"/>
        <v>36</v>
      </c>
      <c r="O32" s="161">
        <f t="shared" si="55"/>
        <v>0</v>
      </c>
      <c r="P32" s="161">
        <f t="shared" si="55"/>
        <v>4</v>
      </c>
      <c r="Q32" s="161">
        <f t="shared" si="55"/>
        <v>8</v>
      </c>
      <c r="R32" s="161">
        <f t="shared" si="55"/>
        <v>4</v>
      </c>
      <c r="S32" s="161">
        <f t="shared" si="55"/>
        <v>2</v>
      </c>
      <c r="T32" s="161">
        <f t="shared" si="55"/>
        <v>18</v>
      </c>
      <c r="U32" s="161">
        <f t="shared" si="55"/>
        <v>0</v>
      </c>
      <c r="V32" s="161">
        <f t="shared" si="55"/>
        <v>4</v>
      </c>
      <c r="W32" s="161">
        <f t="shared" si="55"/>
        <v>8</v>
      </c>
      <c r="X32" s="161">
        <f t="shared" si="55"/>
        <v>4</v>
      </c>
      <c r="Y32" s="161">
        <f t="shared" si="55"/>
        <v>2</v>
      </c>
      <c r="Z32" s="161">
        <f t="shared" si="55"/>
        <v>18</v>
      </c>
      <c r="AA32" s="161">
        <f t="shared" si="55"/>
        <v>0</v>
      </c>
      <c r="AB32" s="161">
        <f t="shared" si="55"/>
        <v>2</v>
      </c>
      <c r="AC32" s="161">
        <f t="shared" si="55"/>
        <v>0</v>
      </c>
      <c r="AD32" s="161">
        <f t="shared" si="55"/>
        <v>0</v>
      </c>
      <c r="AE32" s="161">
        <f t="shared" si="55"/>
        <v>0</v>
      </c>
      <c r="AF32" s="161">
        <f t="shared" si="55"/>
        <v>0</v>
      </c>
      <c r="AG32" s="161">
        <f t="shared" si="55"/>
        <v>0</v>
      </c>
      <c r="AH32" s="161">
        <f t="shared" si="55"/>
        <v>0</v>
      </c>
      <c r="AI32" s="161">
        <f t="shared" si="55"/>
        <v>0</v>
      </c>
      <c r="AJ32" s="161">
        <f t="shared" si="55"/>
        <v>0</v>
      </c>
      <c r="AK32" s="161">
        <f t="shared" si="55"/>
        <v>0</v>
      </c>
      <c r="AL32" s="161">
        <f t="shared" si="55"/>
        <v>0</v>
      </c>
      <c r="AM32" s="161">
        <f t="shared" si="55"/>
        <v>0</v>
      </c>
      <c r="AN32" s="161">
        <f t="shared" si="55"/>
        <v>0</v>
      </c>
      <c r="AO32" s="161">
        <f t="shared" si="55"/>
        <v>0</v>
      </c>
      <c r="AP32" s="161">
        <f t="shared" si="55"/>
        <v>0</v>
      </c>
      <c r="AQ32" s="161">
        <f t="shared" si="55"/>
        <v>0</v>
      </c>
      <c r="AR32" s="161">
        <f t="shared" si="55"/>
        <v>0</v>
      </c>
      <c r="AS32" s="161">
        <f t="shared" si="55"/>
        <v>0</v>
      </c>
      <c r="AT32" s="161">
        <f t="shared" si="55"/>
        <v>0</v>
      </c>
      <c r="AU32" s="161">
        <f t="shared" si="55"/>
        <v>0</v>
      </c>
      <c r="AV32" s="161">
        <f t="shared" si="55"/>
        <v>0</v>
      </c>
      <c r="AW32" s="161">
        <f t="shared" si="55"/>
        <v>0</v>
      </c>
      <c r="AX32" s="161">
        <f t="shared" si="55"/>
        <v>0</v>
      </c>
      <c r="AY32" s="161">
        <f t="shared" si="55"/>
        <v>0</v>
      </c>
      <c r="AZ32" s="161">
        <f t="shared" si="55"/>
        <v>0</v>
      </c>
      <c r="BA32" s="161">
        <f t="shared" si="55"/>
        <v>0</v>
      </c>
      <c r="BB32" s="161">
        <f t="shared" si="55"/>
        <v>0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</row>
    <row r="33" s="23" customFormat="1" ht="11.25">
      <c r="A33" s="162" t="s">
        <v>101</v>
      </c>
      <c r="B33" s="151" t="s">
        <v>102</v>
      </c>
      <c r="C33" s="54"/>
      <c r="D33" s="54"/>
      <c r="E33" s="54"/>
      <c r="F33" s="54"/>
      <c r="G33" s="54"/>
      <c r="H33" s="54"/>
      <c r="I33" s="54"/>
      <c r="J33" s="163"/>
      <c r="K33" s="163"/>
      <c r="L33" s="163"/>
      <c r="M33" s="163"/>
      <c r="N33" s="163"/>
      <c r="O33" s="54"/>
      <c r="P33" s="54"/>
      <c r="Q33" s="54"/>
      <c r="R33" s="162"/>
      <c r="S33" s="164"/>
      <c r="T33" s="164"/>
      <c r="U33" s="165"/>
      <c r="V33" s="54"/>
      <c r="W33" s="54"/>
      <c r="X33" s="162"/>
      <c r="Y33" s="164"/>
      <c r="Z33" s="164"/>
      <c r="AA33" s="16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8">
        <f t="shared" si="49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8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</row>
    <row r="34" s="53" customFormat="1" ht="18.75" customHeight="1">
      <c r="A34" s="141" t="s">
        <v>103</v>
      </c>
      <c r="B34" s="166" t="s">
        <v>104</v>
      </c>
      <c r="C34" s="58"/>
      <c r="D34" s="58"/>
      <c r="E34" s="58"/>
      <c r="F34" s="58">
        <v>3</v>
      </c>
      <c r="G34" s="157">
        <f t="shared" ref="G34:G35" si="56">F34*36</f>
        <v>108</v>
      </c>
      <c r="H34" s="58">
        <f t="shared" si="43"/>
        <v>108</v>
      </c>
      <c r="I34" s="61">
        <f t="shared" ref="I34:I35" si="57">J34+K34+L34+M34+O34</f>
        <v>64</v>
      </c>
      <c r="J34" s="61">
        <f t="shared" ref="J34:O35" si="58">P34+V34+AC34+AI34+AP34+AV34</f>
        <v>0</v>
      </c>
      <c r="K34" s="61">
        <f t="shared" si="58"/>
        <v>36</v>
      </c>
      <c r="L34" s="61">
        <f t="shared" si="58"/>
        <v>14</v>
      </c>
      <c r="M34" s="61">
        <f t="shared" si="58"/>
        <v>14</v>
      </c>
      <c r="N34" s="61">
        <f t="shared" si="58"/>
        <v>44</v>
      </c>
      <c r="O34" s="61">
        <f t="shared" si="58"/>
        <v>0</v>
      </c>
      <c r="P34" s="58"/>
      <c r="Q34" s="58"/>
      <c r="R34" s="167"/>
      <c r="S34" s="167"/>
      <c r="T34" s="167"/>
      <c r="U34" s="167"/>
      <c r="V34" s="58"/>
      <c r="W34" s="58"/>
      <c r="X34" s="167"/>
      <c r="Y34" s="167"/>
      <c r="Z34" s="167"/>
      <c r="AA34" s="167"/>
      <c r="AB34" s="58">
        <f t="shared" ref="AB34:AB37" si="59">SUM(P34:AA34)/36</f>
        <v>0</v>
      </c>
      <c r="AC34" s="167"/>
      <c r="AD34" s="167"/>
      <c r="AE34" s="167"/>
      <c r="AF34" s="167"/>
      <c r="AG34" s="58"/>
      <c r="AH34" s="58"/>
      <c r="AI34" s="58"/>
      <c r="AJ34" s="58"/>
      <c r="AK34" s="58"/>
      <c r="AL34" s="58"/>
      <c r="AM34" s="58"/>
      <c r="AN34" s="58"/>
      <c r="AO34" s="58">
        <f t="shared" si="49"/>
        <v>0</v>
      </c>
      <c r="AP34" s="58"/>
      <c r="AQ34" s="58">
        <v>36</v>
      </c>
      <c r="AR34" s="58">
        <v>14</v>
      </c>
      <c r="AS34" s="58">
        <v>14</v>
      </c>
      <c r="AT34" s="58">
        <v>44</v>
      </c>
      <c r="AU34" s="58"/>
      <c r="AV34" s="58"/>
      <c r="AW34" s="58"/>
      <c r="AX34" s="58"/>
      <c r="AY34" s="58"/>
      <c r="AZ34" s="58"/>
      <c r="BA34" s="58"/>
      <c r="BB34" s="58">
        <f t="shared" si="41"/>
        <v>3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</row>
    <row r="35" s="53" customFormat="1" ht="18" customHeight="1">
      <c r="A35" s="141" t="s">
        <v>105</v>
      </c>
      <c r="B35" s="166" t="s">
        <v>106</v>
      </c>
      <c r="C35" s="58"/>
      <c r="D35" s="58"/>
      <c r="E35" s="58"/>
      <c r="F35" s="58">
        <v>3</v>
      </c>
      <c r="G35" s="157">
        <f t="shared" si="56"/>
        <v>108</v>
      </c>
      <c r="H35" s="58">
        <f t="shared" si="43"/>
        <v>108</v>
      </c>
      <c r="I35" s="61">
        <f t="shared" si="57"/>
        <v>30</v>
      </c>
      <c r="J35" s="61">
        <f t="shared" si="58"/>
        <v>0</v>
      </c>
      <c r="K35" s="61">
        <f t="shared" si="58"/>
        <v>0</v>
      </c>
      <c r="L35" s="61">
        <f t="shared" si="58"/>
        <v>16</v>
      </c>
      <c r="M35" s="61">
        <f t="shared" si="58"/>
        <v>14</v>
      </c>
      <c r="N35" s="61">
        <f t="shared" si="58"/>
        <v>78</v>
      </c>
      <c r="O35" s="61">
        <f t="shared" si="58"/>
        <v>0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>
        <f t="shared" si="59"/>
        <v>0</v>
      </c>
      <c r="AC35" s="167"/>
      <c r="AD35" s="167"/>
      <c r="AE35" s="167">
        <v>16</v>
      </c>
      <c r="AF35" s="167">
        <v>14</v>
      </c>
      <c r="AG35" s="58">
        <v>78</v>
      </c>
      <c r="AH35" s="58"/>
      <c r="AI35" s="58"/>
      <c r="AJ35" s="58"/>
      <c r="AK35" s="58"/>
      <c r="AL35" s="58"/>
      <c r="AM35" s="58"/>
      <c r="AN35" s="58"/>
      <c r="AO35" s="58">
        <f t="shared" si="49"/>
        <v>3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>
        <f t="shared" si="41"/>
        <v>0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</row>
    <row r="36" s="23" customFormat="1" ht="11.25">
      <c r="A36" s="168" t="s">
        <v>65</v>
      </c>
      <c r="B36" s="169" t="s">
        <v>102</v>
      </c>
      <c r="C36" s="170"/>
      <c r="D36" s="170"/>
      <c r="E36" s="171"/>
      <c r="F36" s="171">
        <f>F34+F35</f>
        <v>6</v>
      </c>
      <c r="G36" s="171">
        <f t="shared" ref="G36:BB36" si="60">G34+G35</f>
        <v>216</v>
      </c>
      <c r="H36" s="171">
        <f t="shared" si="43"/>
        <v>216</v>
      </c>
      <c r="I36" s="171">
        <f t="shared" si="60"/>
        <v>94</v>
      </c>
      <c r="J36" s="171">
        <f t="shared" si="60"/>
        <v>0</v>
      </c>
      <c r="K36" s="171">
        <f t="shared" si="60"/>
        <v>36</v>
      </c>
      <c r="L36" s="171">
        <f t="shared" si="60"/>
        <v>30</v>
      </c>
      <c r="M36" s="171">
        <f t="shared" si="60"/>
        <v>28</v>
      </c>
      <c r="N36" s="171">
        <f t="shared" si="60"/>
        <v>122</v>
      </c>
      <c r="O36" s="171">
        <f t="shared" si="60"/>
        <v>0</v>
      </c>
      <c r="P36" s="171">
        <f t="shared" si="60"/>
        <v>0</v>
      </c>
      <c r="Q36" s="171">
        <f t="shared" si="60"/>
        <v>0</v>
      </c>
      <c r="R36" s="171">
        <f t="shared" si="60"/>
        <v>0</v>
      </c>
      <c r="S36" s="171">
        <f t="shared" si="60"/>
        <v>0</v>
      </c>
      <c r="T36" s="171">
        <f t="shared" si="60"/>
        <v>0</v>
      </c>
      <c r="U36" s="171">
        <f t="shared" si="60"/>
        <v>0</v>
      </c>
      <c r="V36" s="171">
        <f t="shared" si="60"/>
        <v>0</v>
      </c>
      <c r="W36" s="171">
        <f t="shared" si="60"/>
        <v>0</v>
      </c>
      <c r="X36" s="171">
        <f t="shared" si="60"/>
        <v>0</v>
      </c>
      <c r="Y36" s="171">
        <f t="shared" si="60"/>
        <v>0</v>
      </c>
      <c r="Z36" s="171">
        <f t="shared" si="60"/>
        <v>0</v>
      </c>
      <c r="AA36" s="171">
        <f t="shared" si="60"/>
        <v>0</v>
      </c>
      <c r="AB36" s="171">
        <f t="shared" si="60"/>
        <v>0</v>
      </c>
      <c r="AC36" s="171">
        <f t="shared" si="60"/>
        <v>0</v>
      </c>
      <c r="AD36" s="171">
        <f t="shared" si="60"/>
        <v>0</v>
      </c>
      <c r="AE36" s="171">
        <f t="shared" si="60"/>
        <v>16</v>
      </c>
      <c r="AF36" s="171">
        <f t="shared" si="60"/>
        <v>14</v>
      </c>
      <c r="AG36" s="171">
        <f t="shared" si="60"/>
        <v>78</v>
      </c>
      <c r="AH36" s="171">
        <f t="shared" si="60"/>
        <v>0</v>
      </c>
      <c r="AI36" s="171">
        <f t="shared" si="60"/>
        <v>0</v>
      </c>
      <c r="AJ36" s="171">
        <f t="shared" si="60"/>
        <v>0</v>
      </c>
      <c r="AK36" s="171">
        <f t="shared" si="60"/>
        <v>0</v>
      </c>
      <c r="AL36" s="171">
        <f t="shared" si="60"/>
        <v>0</v>
      </c>
      <c r="AM36" s="171">
        <f t="shared" si="60"/>
        <v>0</v>
      </c>
      <c r="AN36" s="171">
        <f t="shared" si="60"/>
        <v>0</v>
      </c>
      <c r="AO36" s="171">
        <f t="shared" si="60"/>
        <v>3</v>
      </c>
      <c r="AP36" s="171">
        <f t="shared" si="60"/>
        <v>0</v>
      </c>
      <c r="AQ36" s="171">
        <f t="shared" si="60"/>
        <v>36</v>
      </c>
      <c r="AR36" s="171">
        <f t="shared" si="60"/>
        <v>14</v>
      </c>
      <c r="AS36" s="171">
        <f t="shared" si="60"/>
        <v>14</v>
      </c>
      <c r="AT36" s="171">
        <f t="shared" si="60"/>
        <v>44</v>
      </c>
      <c r="AU36" s="171">
        <f t="shared" si="60"/>
        <v>0</v>
      </c>
      <c r="AV36" s="171">
        <f t="shared" si="60"/>
        <v>0</v>
      </c>
      <c r="AW36" s="171">
        <f t="shared" si="60"/>
        <v>0</v>
      </c>
      <c r="AX36" s="171">
        <f t="shared" si="60"/>
        <v>0</v>
      </c>
      <c r="AY36" s="171">
        <f t="shared" si="60"/>
        <v>0</v>
      </c>
      <c r="AZ36" s="171">
        <f t="shared" si="60"/>
        <v>0</v>
      </c>
      <c r="BA36" s="171">
        <f t="shared" si="60"/>
        <v>0</v>
      </c>
      <c r="BB36" s="170">
        <f t="shared" si="60"/>
        <v>3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</row>
    <row r="37" s="24" customFormat="1" ht="11.25">
      <c r="A37" s="172" t="s">
        <v>107</v>
      </c>
      <c r="B37" s="173" t="s">
        <v>108</v>
      </c>
      <c r="C37" s="174"/>
      <c r="D37" s="175"/>
      <c r="E37" s="176"/>
      <c r="F37" s="174">
        <v>5</v>
      </c>
      <c r="G37" s="157">
        <f>F37*36</f>
        <v>180</v>
      </c>
      <c r="H37" s="58">
        <f t="shared" si="43"/>
        <v>180</v>
      </c>
      <c r="I37" s="61">
        <f>J37+K37+L37+M37+O37</f>
        <v>180</v>
      </c>
      <c r="J37" s="61">
        <f t="shared" ref="J37:O37" si="61">P37+V37+AC37+AI37+AP37+AV37</f>
        <v>0</v>
      </c>
      <c r="K37" s="61">
        <f t="shared" si="61"/>
        <v>0</v>
      </c>
      <c r="L37" s="61">
        <f t="shared" si="61"/>
        <v>0</v>
      </c>
      <c r="M37" s="61">
        <f t="shared" si="61"/>
        <v>0</v>
      </c>
      <c r="N37" s="61">
        <f t="shared" si="61"/>
        <v>0</v>
      </c>
      <c r="O37" s="61">
        <f t="shared" si="61"/>
        <v>180</v>
      </c>
      <c r="P37" s="174"/>
      <c r="Q37" s="174"/>
      <c r="R37" s="174"/>
      <c r="S37" s="174"/>
      <c r="T37" s="174"/>
      <c r="U37" s="174">
        <v>36</v>
      </c>
      <c r="V37" s="174"/>
      <c r="W37" s="174"/>
      <c r="X37" s="174"/>
      <c r="Y37" s="174"/>
      <c r="Z37" s="174"/>
      <c r="AA37" s="174">
        <v>36</v>
      </c>
      <c r="AB37" s="58">
        <f t="shared" si="59"/>
        <v>2</v>
      </c>
      <c r="AC37" s="174"/>
      <c r="AD37" s="174"/>
      <c r="AE37" s="174"/>
      <c r="AF37" s="174"/>
      <c r="AG37" s="174"/>
      <c r="AH37" s="174">
        <v>36</v>
      </c>
      <c r="AI37" s="174"/>
      <c r="AJ37" s="174"/>
      <c r="AK37" s="174"/>
      <c r="AL37" s="174"/>
      <c r="AM37" s="174"/>
      <c r="AN37" s="174">
        <v>36</v>
      </c>
      <c r="AO37" s="58">
        <f t="shared" si="49"/>
        <v>2</v>
      </c>
      <c r="AP37" s="174"/>
      <c r="AQ37" s="174"/>
      <c r="AR37" s="174"/>
      <c r="AS37" s="174"/>
      <c r="AT37" s="174"/>
      <c r="AU37" s="174">
        <v>36</v>
      </c>
      <c r="AV37" s="174"/>
      <c r="AW37" s="174"/>
      <c r="AX37" s="174"/>
      <c r="AY37" s="174"/>
      <c r="AZ37" s="174"/>
      <c r="BA37" s="174"/>
      <c r="BB37" s="58">
        <f t="shared" si="41"/>
        <v>1</v>
      </c>
    </row>
    <row r="38" s="23" customFormat="1" ht="11.25">
      <c r="A38" s="168" t="s">
        <v>65</v>
      </c>
      <c r="B38" s="169" t="s">
        <v>108</v>
      </c>
      <c r="C38" s="170"/>
      <c r="D38" s="170"/>
      <c r="E38" s="171"/>
      <c r="F38" s="171">
        <f>F37</f>
        <v>5</v>
      </c>
      <c r="G38" s="171">
        <f t="shared" ref="G38:BB38" si="62">G37</f>
        <v>180</v>
      </c>
      <c r="H38" s="171">
        <f t="shared" si="43"/>
        <v>180</v>
      </c>
      <c r="I38" s="171">
        <f t="shared" si="62"/>
        <v>180</v>
      </c>
      <c r="J38" s="171">
        <f t="shared" si="62"/>
        <v>0</v>
      </c>
      <c r="K38" s="171">
        <f t="shared" si="62"/>
        <v>0</v>
      </c>
      <c r="L38" s="171">
        <f t="shared" si="62"/>
        <v>0</v>
      </c>
      <c r="M38" s="171">
        <f t="shared" si="62"/>
        <v>0</v>
      </c>
      <c r="N38" s="171">
        <f t="shared" si="62"/>
        <v>0</v>
      </c>
      <c r="O38" s="171">
        <f t="shared" si="62"/>
        <v>180</v>
      </c>
      <c r="P38" s="171">
        <f t="shared" si="62"/>
        <v>0</v>
      </c>
      <c r="Q38" s="171">
        <f t="shared" si="62"/>
        <v>0</v>
      </c>
      <c r="R38" s="171">
        <f t="shared" si="62"/>
        <v>0</v>
      </c>
      <c r="S38" s="171">
        <f t="shared" si="62"/>
        <v>0</v>
      </c>
      <c r="T38" s="171">
        <f t="shared" si="62"/>
        <v>0</v>
      </c>
      <c r="U38" s="171">
        <f t="shared" si="62"/>
        <v>36</v>
      </c>
      <c r="V38" s="171">
        <f t="shared" si="62"/>
        <v>0</v>
      </c>
      <c r="W38" s="171">
        <f t="shared" si="62"/>
        <v>0</v>
      </c>
      <c r="X38" s="171">
        <f t="shared" si="62"/>
        <v>0</v>
      </c>
      <c r="Y38" s="171">
        <f t="shared" si="62"/>
        <v>0</v>
      </c>
      <c r="Z38" s="171">
        <f t="shared" si="62"/>
        <v>0</v>
      </c>
      <c r="AA38" s="171">
        <f t="shared" si="62"/>
        <v>36</v>
      </c>
      <c r="AB38" s="171">
        <f t="shared" si="62"/>
        <v>2</v>
      </c>
      <c r="AC38" s="171">
        <f t="shared" si="62"/>
        <v>0</v>
      </c>
      <c r="AD38" s="171">
        <f t="shared" si="62"/>
        <v>0</v>
      </c>
      <c r="AE38" s="171">
        <f t="shared" si="62"/>
        <v>0</v>
      </c>
      <c r="AF38" s="171">
        <f t="shared" si="62"/>
        <v>0</v>
      </c>
      <c r="AG38" s="171">
        <f t="shared" si="62"/>
        <v>0</v>
      </c>
      <c r="AH38" s="171">
        <f t="shared" si="62"/>
        <v>36</v>
      </c>
      <c r="AI38" s="171">
        <f t="shared" si="62"/>
        <v>0</v>
      </c>
      <c r="AJ38" s="171">
        <f t="shared" si="62"/>
        <v>0</v>
      </c>
      <c r="AK38" s="171">
        <f t="shared" si="62"/>
        <v>0</v>
      </c>
      <c r="AL38" s="171">
        <f t="shared" si="62"/>
        <v>0</v>
      </c>
      <c r="AM38" s="171">
        <f t="shared" si="62"/>
        <v>0</v>
      </c>
      <c r="AN38" s="171">
        <f t="shared" si="62"/>
        <v>36</v>
      </c>
      <c r="AO38" s="171">
        <f t="shared" si="62"/>
        <v>2</v>
      </c>
      <c r="AP38" s="171">
        <f t="shared" si="62"/>
        <v>0</v>
      </c>
      <c r="AQ38" s="171">
        <f t="shared" si="62"/>
        <v>0</v>
      </c>
      <c r="AR38" s="171">
        <f t="shared" si="62"/>
        <v>0</v>
      </c>
      <c r="AS38" s="171">
        <f t="shared" si="62"/>
        <v>0</v>
      </c>
      <c r="AT38" s="171">
        <f t="shared" si="62"/>
        <v>0</v>
      </c>
      <c r="AU38" s="171">
        <f t="shared" si="62"/>
        <v>36</v>
      </c>
      <c r="AV38" s="171">
        <f t="shared" si="62"/>
        <v>0</v>
      </c>
      <c r="AW38" s="171">
        <f t="shared" si="62"/>
        <v>0</v>
      </c>
      <c r="AX38" s="171">
        <f t="shared" si="62"/>
        <v>0</v>
      </c>
      <c r="AY38" s="171">
        <f t="shared" si="62"/>
        <v>0</v>
      </c>
      <c r="AZ38" s="171">
        <f t="shared" si="62"/>
        <v>0</v>
      </c>
      <c r="BA38" s="171">
        <f t="shared" si="62"/>
        <v>0</v>
      </c>
      <c r="BB38" s="170">
        <f t="shared" si="62"/>
        <v>1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</row>
    <row r="39" s="23" customFormat="1" ht="11.25">
      <c r="A39" s="168" t="s">
        <v>65</v>
      </c>
      <c r="B39" s="169" t="s">
        <v>67</v>
      </c>
      <c r="C39" s="171"/>
      <c r="D39" s="177"/>
      <c r="E39" s="178"/>
      <c r="F39" s="179">
        <f>F26+F32+F36+F38</f>
        <v>27</v>
      </c>
      <c r="G39" s="179">
        <f>G26+G32+G36+G38</f>
        <v>972</v>
      </c>
      <c r="H39" s="179">
        <f t="shared" si="43"/>
        <v>972</v>
      </c>
      <c r="I39" s="179">
        <f t="shared" ref="I39:BB39" si="63">I26+I32+I36+I38</f>
        <v>638</v>
      </c>
      <c r="J39" s="179">
        <f t="shared" si="63"/>
        <v>110</v>
      </c>
      <c r="K39" s="179">
        <f t="shared" si="63"/>
        <v>182</v>
      </c>
      <c r="L39" s="179">
        <f t="shared" si="63"/>
        <v>80</v>
      </c>
      <c r="M39" s="179">
        <f t="shared" si="63"/>
        <v>86</v>
      </c>
      <c r="N39" s="179">
        <f t="shared" si="63"/>
        <v>334</v>
      </c>
      <c r="O39" s="179">
        <f t="shared" si="63"/>
        <v>180</v>
      </c>
      <c r="P39" s="179">
        <f t="shared" si="63"/>
        <v>24</v>
      </c>
      <c r="Q39" s="179">
        <f t="shared" si="63"/>
        <v>40</v>
      </c>
      <c r="R39" s="179">
        <f t="shared" si="63"/>
        <v>8</v>
      </c>
      <c r="S39" s="179">
        <f t="shared" si="63"/>
        <v>16</v>
      </c>
      <c r="T39" s="179">
        <f t="shared" si="63"/>
        <v>38</v>
      </c>
      <c r="U39" s="179">
        <f t="shared" si="63"/>
        <v>36</v>
      </c>
      <c r="V39" s="179">
        <f t="shared" si="63"/>
        <v>38</v>
      </c>
      <c r="W39" s="179">
        <f t="shared" si="63"/>
        <v>44</v>
      </c>
      <c r="X39" s="179">
        <f t="shared" si="63"/>
        <v>18</v>
      </c>
      <c r="Y39" s="179">
        <f t="shared" si="63"/>
        <v>26</v>
      </c>
      <c r="Z39" s="179">
        <f t="shared" si="63"/>
        <v>72</v>
      </c>
      <c r="AA39" s="179">
        <f t="shared" si="63"/>
        <v>36</v>
      </c>
      <c r="AB39" s="179">
        <f t="shared" si="63"/>
        <v>11</v>
      </c>
      <c r="AC39" s="179">
        <f t="shared" si="63"/>
        <v>28</v>
      </c>
      <c r="AD39" s="179">
        <f t="shared" si="63"/>
        <v>36</v>
      </c>
      <c r="AE39" s="179">
        <f t="shared" si="63"/>
        <v>32</v>
      </c>
      <c r="AF39" s="179">
        <f t="shared" si="63"/>
        <v>22</v>
      </c>
      <c r="AG39" s="179">
        <f t="shared" si="63"/>
        <v>158</v>
      </c>
      <c r="AH39" s="179">
        <f t="shared" si="63"/>
        <v>36</v>
      </c>
      <c r="AI39" s="179">
        <f t="shared" si="63"/>
        <v>20</v>
      </c>
      <c r="AJ39" s="179">
        <f t="shared" si="63"/>
        <v>26</v>
      </c>
      <c r="AK39" s="179">
        <f t="shared" si="63"/>
        <v>8</v>
      </c>
      <c r="AL39" s="179">
        <f t="shared" si="63"/>
        <v>8</v>
      </c>
      <c r="AM39" s="179">
        <f t="shared" si="63"/>
        <v>22</v>
      </c>
      <c r="AN39" s="179">
        <f t="shared" si="63"/>
        <v>36</v>
      </c>
      <c r="AO39" s="179">
        <f t="shared" si="63"/>
        <v>12</v>
      </c>
      <c r="AP39" s="179">
        <f t="shared" si="63"/>
        <v>0</v>
      </c>
      <c r="AQ39" s="179">
        <f t="shared" si="63"/>
        <v>36</v>
      </c>
      <c r="AR39" s="179">
        <f t="shared" si="63"/>
        <v>14</v>
      </c>
      <c r="AS39" s="179">
        <f t="shared" si="63"/>
        <v>14</v>
      </c>
      <c r="AT39" s="179">
        <f t="shared" si="63"/>
        <v>44</v>
      </c>
      <c r="AU39" s="179">
        <f t="shared" si="63"/>
        <v>36</v>
      </c>
      <c r="AV39" s="179">
        <f t="shared" si="63"/>
        <v>0</v>
      </c>
      <c r="AW39" s="179">
        <f t="shared" si="63"/>
        <v>0</v>
      </c>
      <c r="AX39" s="179">
        <f t="shared" si="63"/>
        <v>0</v>
      </c>
      <c r="AY39" s="179">
        <f t="shared" si="63"/>
        <v>0</v>
      </c>
      <c r="AZ39" s="179">
        <f t="shared" si="63"/>
        <v>0</v>
      </c>
      <c r="BA39" s="179">
        <f t="shared" si="63"/>
        <v>0</v>
      </c>
      <c r="BB39" s="180">
        <f t="shared" si="63"/>
        <v>4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</row>
    <row r="40" s="23" customFormat="1" ht="11.25">
      <c r="A40" s="54" t="s">
        <v>109</v>
      </c>
      <c r="B40" s="181" t="s">
        <v>110</v>
      </c>
      <c r="C40" s="182"/>
      <c r="D40" s="183"/>
      <c r="E40" s="18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63"/>
      <c r="AJ40" s="163"/>
      <c r="AK40" s="54"/>
      <c r="AL40" s="54"/>
      <c r="AM40" s="54"/>
      <c r="AN40" s="54"/>
      <c r="AO40" s="54"/>
      <c r="AP40" s="163"/>
      <c r="AQ40" s="163"/>
      <c r="AR40" s="54"/>
      <c r="AS40" s="54"/>
      <c r="AT40" s="54"/>
      <c r="AU40" s="54"/>
      <c r="AV40" s="163"/>
      <c r="AW40" s="163"/>
      <c r="AX40" s="54"/>
      <c r="AY40" s="54"/>
      <c r="AZ40" s="54"/>
      <c r="BA40" s="54"/>
      <c r="BB40" s="5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</row>
    <row r="41" s="53" customFormat="1" ht="11.25">
      <c r="A41" s="58" t="s">
        <v>111</v>
      </c>
      <c r="B41" s="63" t="s">
        <v>110</v>
      </c>
      <c r="C41" s="58"/>
      <c r="D41" s="58"/>
      <c r="E41" s="58"/>
      <c r="F41" s="58">
        <v>3</v>
      </c>
      <c r="G41" s="157">
        <f>F41*36</f>
        <v>108</v>
      </c>
      <c r="H41" s="58">
        <f t="shared" si="43"/>
        <v>108</v>
      </c>
      <c r="I41" s="61">
        <f>J41+K41+L41+M41+O41</f>
        <v>108</v>
      </c>
      <c r="J41" s="61">
        <f t="shared" ref="J41:O41" si="64">P41+V41+AC41+AI41+AP41+AV41</f>
        <v>0</v>
      </c>
      <c r="K41" s="61">
        <f t="shared" si="64"/>
        <v>0</v>
      </c>
      <c r="L41" s="61">
        <f t="shared" si="64"/>
        <v>0</v>
      </c>
      <c r="M41" s="61">
        <f t="shared" si="64"/>
        <v>0</v>
      </c>
      <c r="N41" s="61">
        <f t="shared" si="64"/>
        <v>0</v>
      </c>
      <c r="O41" s="61">
        <f t="shared" si="64"/>
        <v>108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f>SUM(P41:AA41)/36</f>
        <v>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f>SUM(AC41:AN41)/36</f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>
        <v>108</v>
      </c>
      <c r="BB41" s="58">
        <f>SUM(AP41:BA41)/36</f>
        <v>3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</row>
    <row r="42" s="23" customFormat="1" ht="11.25">
      <c r="A42" s="168" t="s">
        <v>65</v>
      </c>
      <c r="B42" s="169" t="s">
        <v>110</v>
      </c>
      <c r="C42" s="171"/>
      <c r="D42" s="177"/>
      <c r="E42" s="178"/>
      <c r="F42" s="171">
        <f>F41</f>
        <v>3</v>
      </c>
      <c r="G42" s="171">
        <f t="shared" ref="G42:BB42" si="65">G41</f>
        <v>108</v>
      </c>
      <c r="H42" s="171">
        <f t="shared" si="43"/>
        <v>108</v>
      </c>
      <c r="I42" s="171">
        <f t="shared" si="65"/>
        <v>108</v>
      </c>
      <c r="J42" s="171">
        <f t="shared" si="65"/>
        <v>0</v>
      </c>
      <c r="K42" s="171">
        <f t="shared" si="65"/>
        <v>0</v>
      </c>
      <c r="L42" s="171">
        <f t="shared" si="65"/>
        <v>0</v>
      </c>
      <c r="M42" s="171">
        <f t="shared" si="65"/>
        <v>0</v>
      </c>
      <c r="N42" s="171">
        <f t="shared" si="65"/>
        <v>0</v>
      </c>
      <c r="O42" s="171">
        <f t="shared" si="65"/>
        <v>108</v>
      </c>
      <c r="P42" s="171">
        <f t="shared" si="65"/>
        <v>0</v>
      </c>
      <c r="Q42" s="171">
        <f t="shared" si="65"/>
        <v>0</v>
      </c>
      <c r="R42" s="171">
        <f t="shared" si="65"/>
        <v>0</v>
      </c>
      <c r="S42" s="171">
        <f t="shared" si="65"/>
        <v>0</v>
      </c>
      <c r="T42" s="171">
        <f t="shared" si="65"/>
        <v>0</v>
      </c>
      <c r="U42" s="171">
        <f t="shared" si="65"/>
        <v>0</v>
      </c>
      <c r="V42" s="171">
        <f t="shared" si="65"/>
        <v>0</v>
      </c>
      <c r="W42" s="171">
        <f t="shared" si="65"/>
        <v>0</v>
      </c>
      <c r="X42" s="171">
        <f t="shared" si="65"/>
        <v>0</v>
      </c>
      <c r="Y42" s="171">
        <f t="shared" si="65"/>
        <v>0</v>
      </c>
      <c r="Z42" s="171">
        <f t="shared" si="65"/>
        <v>0</v>
      </c>
      <c r="AA42" s="171">
        <f t="shared" si="65"/>
        <v>0</v>
      </c>
      <c r="AB42" s="171">
        <f t="shared" si="65"/>
        <v>0</v>
      </c>
      <c r="AC42" s="171">
        <f t="shared" si="65"/>
        <v>0</v>
      </c>
      <c r="AD42" s="171">
        <f t="shared" si="65"/>
        <v>0</v>
      </c>
      <c r="AE42" s="171">
        <f t="shared" si="65"/>
        <v>0</v>
      </c>
      <c r="AF42" s="171">
        <f t="shared" si="65"/>
        <v>0</v>
      </c>
      <c r="AG42" s="171">
        <f t="shared" si="65"/>
        <v>0</v>
      </c>
      <c r="AH42" s="171">
        <f t="shared" si="65"/>
        <v>0</v>
      </c>
      <c r="AI42" s="171">
        <f t="shared" si="65"/>
        <v>0</v>
      </c>
      <c r="AJ42" s="171">
        <f t="shared" si="65"/>
        <v>0</v>
      </c>
      <c r="AK42" s="171">
        <f t="shared" si="65"/>
        <v>0</v>
      </c>
      <c r="AL42" s="171">
        <f t="shared" si="65"/>
        <v>0</v>
      </c>
      <c r="AM42" s="171">
        <f t="shared" si="65"/>
        <v>0</v>
      </c>
      <c r="AN42" s="171">
        <f t="shared" si="65"/>
        <v>0</v>
      </c>
      <c r="AO42" s="171">
        <f t="shared" si="65"/>
        <v>0</v>
      </c>
      <c r="AP42" s="171">
        <f t="shared" si="65"/>
        <v>0</v>
      </c>
      <c r="AQ42" s="171">
        <f t="shared" si="65"/>
        <v>0</v>
      </c>
      <c r="AR42" s="171">
        <f t="shared" si="65"/>
        <v>0</v>
      </c>
      <c r="AS42" s="171">
        <f t="shared" si="65"/>
        <v>0</v>
      </c>
      <c r="AT42" s="171">
        <f t="shared" si="65"/>
        <v>0</v>
      </c>
      <c r="AU42" s="171">
        <f t="shared" si="65"/>
        <v>0</v>
      </c>
      <c r="AV42" s="171">
        <f t="shared" si="65"/>
        <v>0</v>
      </c>
      <c r="AW42" s="171">
        <f t="shared" si="65"/>
        <v>0</v>
      </c>
      <c r="AX42" s="171">
        <f t="shared" si="65"/>
        <v>0</v>
      </c>
      <c r="AY42" s="171">
        <f t="shared" si="65"/>
        <v>0</v>
      </c>
      <c r="AZ42" s="171">
        <f t="shared" si="65"/>
        <v>0</v>
      </c>
      <c r="BA42" s="171">
        <f t="shared" si="65"/>
        <v>108</v>
      </c>
      <c r="BB42" s="170">
        <f t="shared" si="65"/>
        <v>3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</row>
    <row r="43" s="184" customFormat="1" ht="16.5" customHeight="1">
      <c r="A43" s="170"/>
      <c r="B43" s="185" t="s">
        <v>112</v>
      </c>
      <c r="C43" s="171"/>
      <c r="D43" s="177"/>
      <c r="E43" s="178"/>
      <c r="F43" s="179">
        <f>F42+F39+F12</f>
        <v>180</v>
      </c>
      <c r="G43" s="180">
        <f>G42+G39+G12</f>
        <v>6480</v>
      </c>
      <c r="H43" s="170">
        <f t="shared" si="43"/>
        <v>6480</v>
      </c>
      <c r="I43" s="186">
        <f>J43+K43+L43+M43+O43</f>
        <v>1946</v>
      </c>
      <c r="J43" s="186">
        <f t="shared" ref="J43:O43" si="66">P43+V43+AC43+AI43+AP43+AV43</f>
        <v>122</v>
      </c>
      <c r="K43" s="186">
        <f t="shared" si="66"/>
        <v>270</v>
      </c>
      <c r="L43" s="186">
        <f t="shared" si="66"/>
        <v>847</v>
      </c>
      <c r="M43" s="186">
        <f t="shared" si="66"/>
        <v>203</v>
      </c>
      <c r="N43" s="186">
        <f t="shared" si="66"/>
        <v>4534</v>
      </c>
      <c r="O43" s="186">
        <f t="shared" si="66"/>
        <v>504</v>
      </c>
      <c r="P43" s="180">
        <f t="shared" ref="P43:BA43" si="67">P42+P39+P12</f>
        <v>24</v>
      </c>
      <c r="Q43" s="180">
        <f t="shared" si="67"/>
        <v>44</v>
      </c>
      <c r="R43" s="180">
        <f t="shared" si="67"/>
        <v>108</v>
      </c>
      <c r="S43" s="180">
        <f t="shared" si="67"/>
        <v>30</v>
      </c>
      <c r="T43" s="180">
        <f t="shared" si="67"/>
        <v>708</v>
      </c>
      <c r="U43" s="180">
        <f t="shared" si="67"/>
        <v>72</v>
      </c>
      <c r="V43" s="180">
        <f t="shared" si="67"/>
        <v>46</v>
      </c>
      <c r="W43" s="180">
        <f t="shared" si="67"/>
        <v>64</v>
      </c>
      <c r="X43" s="180">
        <f t="shared" si="67"/>
        <v>187</v>
      </c>
      <c r="Y43" s="180">
        <f t="shared" si="67"/>
        <v>55</v>
      </c>
      <c r="Z43" s="180">
        <f t="shared" si="67"/>
        <v>750</v>
      </c>
      <c r="AA43" s="180">
        <f t="shared" si="67"/>
        <v>72</v>
      </c>
      <c r="AB43" s="180">
        <f t="shared" si="67"/>
        <v>60</v>
      </c>
      <c r="AC43" s="180">
        <f t="shared" si="67"/>
        <v>32</v>
      </c>
      <c r="AD43" s="180">
        <f t="shared" si="67"/>
        <v>62</v>
      </c>
      <c r="AE43" s="180">
        <f t="shared" si="67"/>
        <v>175</v>
      </c>
      <c r="AF43" s="180">
        <f t="shared" si="67"/>
        <v>48</v>
      </c>
      <c r="AG43" s="180">
        <f t="shared" si="67"/>
        <v>809</v>
      </c>
      <c r="AH43" s="180">
        <f t="shared" si="67"/>
        <v>72</v>
      </c>
      <c r="AI43" s="180">
        <f t="shared" si="67"/>
        <v>20</v>
      </c>
      <c r="AJ43" s="180">
        <f t="shared" si="67"/>
        <v>36</v>
      </c>
      <c r="AK43" s="180">
        <f t="shared" si="67"/>
        <v>114</v>
      </c>
      <c r="AL43" s="180">
        <f t="shared" si="67"/>
        <v>32</v>
      </c>
      <c r="AM43" s="180">
        <f t="shared" si="67"/>
        <v>688</v>
      </c>
      <c r="AN43" s="180">
        <f t="shared" si="67"/>
        <v>72</v>
      </c>
      <c r="AO43" s="180">
        <f t="shared" si="67"/>
        <v>60</v>
      </c>
      <c r="AP43" s="180">
        <f t="shared" si="67"/>
        <v>0</v>
      </c>
      <c r="AQ43" s="180">
        <f t="shared" si="67"/>
        <v>48</v>
      </c>
      <c r="AR43" s="180">
        <f t="shared" si="67"/>
        <v>126</v>
      </c>
      <c r="AS43" s="180">
        <f t="shared" si="67"/>
        <v>26</v>
      </c>
      <c r="AT43" s="180">
        <f t="shared" si="67"/>
        <v>824</v>
      </c>
      <c r="AU43" s="180">
        <f t="shared" si="67"/>
        <v>72</v>
      </c>
      <c r="AV43" s="180">
        <f t="shared" si="67"/>
        <v>0</v>
      </c>
      <c r="AW43" s="180">
        <f t="shared" si="67"/>
        <v>16</v>
      </c>
      <c r="AX43" s="180">
        <f t="shared" si="67"/>
        <v>137</v>
      </c>
      <c r="AY43" s="180">
        <f t="shared" si="67"/>
        <v>12</v>
      </c>
      <c r="AZ43" s="180">
        <f t="shared" si="67"/>
        <v>755</v>
      </c>
      <c r="BA43" s="180">
        <f t="shared" si="67"/>
        <v>144</v>
      </c>
      <c r="BB43" s="180">
        <f>BB42+BB39+BB12</f>
        <v>60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</row>
    <row r="44" s="23" customFormat="1" ht="11.25">
      <c r="A44" s="21"/>
      <c r="B44" s="118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100" workbookViewId="0">
      <selection activeCell="A17" activeCellId="0" sqref="A17"/>
    </sheetView>
  </sheetViews>
  <sheetFormatPr defaultColWidth="9.140625" defaultRowHeight="12.75"/>
  <cols>
    <col customWidth="1" min="1" max="1" style="3" width="130.140625"/>
    <col customWidth="1" hidden="1" min="2" max="2" style="3" width="17.7109375"/>
    <col customWidth="1" hidden="1" min="3" max="3" style="3" width="9"/>
    <col customWidth="1" min="4" max="1025" style="3" width="9"/>
    <col min="1026" max="16384" style="3" width="9.140625"/>
  </cols>
  <sheetData>
    <row r="1" ht="15">
      <c r="A1" s="1" t="s">
        <v>0</v>
      </c>
      <c r="B1" s="2"/>
    </row>
    <row r="2" ht="15">
      <c r="A2" s="1" t="s">
        <v>1</v>
      </c>
      <c r="B2" s="2"/>
    </row>
    <row r="3" ht="22.5" customHeight="1">
      <c r="A3" s="4" t="s">
        <v>2</v>
      </c>
      <c r="B3" s="2"/>
    </row>
    <row r="4" ht="17.25">
      <c r="A4" s="5" t="s">
        <v>3</v>
      </c>
      <c r="B4" s="2"/>
    </row>
    <row r="5" ht="17.25">
      <c r="A5" s="5" t="s">
        <v>121</v>
      </c>
      <c r="B5" s="2"/>
    </row>
    <row r="6" ht="17.25">
      <c r="A6" s="5"/>
      <c r="B6" s="2"/>
    </row>
    <row r="7" ht="17.25">
      <c r="A7" s="6" t="s">
        <v>5</v>
      </c>
      <c r="B7" s="2"/>
    </row>
    <row r="8" ht="17.25">
      <c r="A8" s="5" t="s">
        <v>6</v>
      </c>
      <c r="B8" s="2"/>
    </row>
    <row r="9" ht="8.25" customHeight="1">
      <c r="A9" s="5"/>
      <c r="B9" s="2"/>
    </row>
    <row r="10" ht="17.25">
      <c r="A10" s="7" t="s">
        <v>7</v>
      </c>
      <c r="B10" s="8" t="s">
        <v>8</v>
      </c>
      <c r="C10" s="9" t="s">
        <v>9</v>
      </c>
    </row>
    <row r="11" ht="8.25" customHeight="1">
      <c r="A11" s="7"/>
      <c r="B11" s="8"/>
      <c r="C11" s="9"/>
    </row>
    <row r="12" ht="17.25">
      <c r="A12" s="10" t="s">
        <v>10</v>
      </c>
      <c r="B12" s="11"/>
    </row>
    <row r="13" ht="17.25">
      <c r="A13" s="12" t="s">
        <v>122</v>
      </c>
      <c r="B13" s="2"/>
    </row>
    <row r="14" ht="17.25">
      <c r="A14" s="13"/>
      <c r="B14" s="2"/>
    </row>
    <row r="15" ht="17.25">
      <c r="A15" s="13" t="s">
        <v>12</v>
      </c>
      <c r="B15" s="2"/>
    </row>
    <row r="16" ht="17.25">
      <c r="A16" s="13" t="s">
        <v>13</v>
      </c>
      <c r="B16" s="2"/>
    </row>
    <row r="17" ht="17.25">
      <c r="A17" s="4" t="s">
        <v>118</v>
      </c>
      <c r="B17" s="2"/>
      <c r="C17" s="14"/>
      <c r="D17" s="14"/>
    </row>
    <row r="18" ht="30">
      <c r="A18" s="15" t="s">
        <v>15</v>
      </c>
      <c r="B18" s="2"/>
      <c r="C18" s="14"/>
      <c r="D18" s="14"/>
    </row>
    <row r="19" ht="15">
      <c r="A19" s="16" t="s">
        <v>16</v>
      </c>
      <c r="B19" s="2"/>
    </row>
    <row r="20" ht="39" customHeight="1">
      <c r="A20" s="17" t="s">
        <v>17</v>
      </c>
      <c r="B20" s="2"/>
    </row>
    <row r="21" ht="15.75" customHeight="1">
      <c r="A21" s="18" t="s">
        <v>18</v>
      </c>
      <c r="B21" s="18"/>
      <c r="C21" s="18"/>
      <c r="D21" s="18"/>
    </row>
    <row r="22">
      <c r="A22" s="19" t="s">
        <v>19</v>
      </c>
      <c r="B22" s="19"/>
      <c r="C22" s="19"/>
      <c r="D22" s="19"/>
    </row>
    <row r="23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7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118" width="55.28515625"/>
    <col customWidth="1" min="3" max="3" style="23" width="4.85546875"/>
    <col customWidth="1" min="4" max="4" style="23" width="4.28515625"/>
    <col customWidth="1" min="5" max="5" style="23" width="5.2851562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3" customFormat="1" ht="22.5" customHeight="1">
      <c r="A3" s="119" t="s">
        <v>21</v>
      </c>
      <c r="B3" s="120" t="s">
        <v>22</v>
      </c>
      <c r="C3" s="121" t="s">
        <v>23</v>
      </c>
      <c r="D3" s="122"/>
      <c r="E3" s="123"/>
      <c r="F3" s="124" t="s">
        <v>24</v>
      </c>
      <c r="G3" s="125" t="s">
        <v>25</v>
      </c>
      <c r="H3" s="126"/>
      <c r="I3" s="127" t="s">
        <v>26</v>
      </c>
      <c r="J3" s="128"/>
      <c r="K3" s="128"/>
      <c r="L3" s="128"/>
      <c r="M3" s="128"/>
      <c r="N3" s="128"/>
      <c r="O3" s="129"/>
      <c r="P3" s="130" t="s">
        <v>27</v>
      </c>
      <c r="Q3" s="131"/>
      <c r="R3" s="131"/>
      <c r="S3" s="131"/>
      <c r="T3" s="131"/>
      <c r="U3" s="131"/>
      <c r="V3" s="130" t="s">
        <v>28</v>
      </c>
      <c r="W3" s="131"/>
      <c r="X3" s="131"/>
      <c r="Y3" s="131"/>
      <c r="Z3" s="131"/>
      <c r="AA3" s="131"/>
      <c r="AB3" s="132"/>
      <c r="AC3" s="130" t="s">
        <v>29</v>
      </c>
      <c r="AD3" s="131"/>
      <c r="AE3" s="131"/>
      <c r="AF3" s="131"/>
      <c r="AG3" s="131"/>
      <c r="AH3" s="131"/>
      <c r="AI3" s="130" t="s">
        <v>30</v>
      </c>
      <c r="AJ3" s="131"/>
      <c r="AK3" s="131"/>
      <c r="AL3" s="131"/>
      <c r="AM3" s="131"/>
      <c r="AN3" s="131"/>
      <c r="AO3" s="132"/>
      <c r="AP3" s="130" t="s">
        <v>31</v>
      </c>
      <c r="AQ3" s="131"/>
      <c r="AR3" s="131"/>
      <c r="AS3" s="131"/>
      <c r="AT3" s="131"/>
      <c r="AU3" s="131"/>
      <c r="AV3" s="130" t="s">
        <v>32</v>
      </c>
      <c r="AW3" s="131"/>
      <c r="AX3" s="131"/>
      <c r="AY3" s="131"/>
      <c r="AZ3" s="131"/>
      <c r="BA3" s="131"/>
      <c r="BB3" s="132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</row>
    <row r="4" s="23" customFormat="1" ht="20.25" customHeight="1">
      <c r="A4" s="133"/>
      <c r="B4" s="134"/>
      <c r="C4" s="135" t="s">
        <v>33</v>
      </c>
      <c r="D4" s="135" t="s">
        <v>34</v>
      </c>
      <c r="E4" s="135" t="s">
        <v>35</v>
      </c>
      <c r="F4" s="136"/>
      <c r="G4" s="137"/>
      <c r="H4" s="138"/>
      <c r="I4" s="130" t="s">
        <v>36</v>
      </c>
      <c r="J4" s="131"/>
      <c r="K4" s="131"/>
      <c r="L4" s="131"/>
      <c r="M4" s="131"/>
      <c r="N4" s="131"/>
      <c r="O4" s="132"/>
      <c r="P4" s="130" t="s">
        <v>37</v>
      </c>
      <c r="Q4" s="139"/>
      <c r="R4" s="139"/>
      <c r="S4" s="139"/>
      <c r="T4" s="139"/>
      <c r="U4" s="140"/>
      <c r="V4" s="130" t="s">
        <v>37</v>
      </c>
      <c r="W4" s="131"/>
      <c r="X4" s="131"/>
      <c r="Y4" s="131"/>
      <c r="Z4" s="131"/>
      <c r="AA4" s="132"/>
      <c r="AB4" s="141" t="s">
        <v>24</v>
      </c>
      <c r="AC4" s="130" t="s">
        <v>37</v>
      </c>
      <c r="AD4" s="131"/>
      <c r="AE4" s="131"/>
      <c r="AF4" s="131"/>
      <c r="AG4" s="131"/>
      <c r="AH4" s="132"/>
      <c r="AI4" s="130" t="s">
        <v>37</v>
      </c>
      <c r="AJ4" s="131"/>
      <c r="AK4" s="131"/>
      <c r="AL4" s="131"/>
      <c r="AM4" s="131"/>
      <c r="AN4" s="132"/>
      <c r="AO4" s="141" t="s">
        <v>24</v>
      </c>
      <c r="AP4" s="130" t="s">
        <v>37</v>
      </c>
      <c r="AQ4" s="131"/>
      <c r="AR4" s="131"/>
      <c r="AS4" s="131"/>
      <c r="AT4" s="131"/>
      <c r="AU4" s="132"/>
      <c r="AV4" s="130" t="s">
        <v>37</v>
      </c>
      <c r="AW4" s="131"/>
      <c r="AX4" s="131"/>
      <c r="AY4" s="131"/>
      <c r="AZ4" s="131"/>
      <c r="BA4" s="132"/>
      <c r="BB4" s="141" t="s">
        <v>24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</row>
    <row r="5" s="142" customFormat="1" ht="102" customHeight="1">
      <c r="A5" s="143"/>
      <c r="B5" s="144"/>
      <c r="C5" s="145"/>
      <c r="D5" s="145"/>
      <c r="E5" s="145"/>
      <c r="F5" s="146"/>
      <c r="G5" s="147"/>
      <c r="H5" s="137"/>
      <c r="I5" s="148" t="s">
        <v>38</v>
      </c>
      <c r="J5" s="149" t="s">
        <v>39</v>
      </c>
      <c r="K5" s="149" t="s">
        <v>40</v>
      </c>
      <c r="L5" s="149" t="s">
        <v>41</v>
      </c>
      <c r="M5" s="149" t="s">
        <v>42</v>
      </c>
      <c r="N5" s="149" t="s">
        <v>43</v>
      </c>
      <c r="O5" s="149" t="s">
        <v>44</v>
      </c>
      <c r="P5" s="149" t="s">
        <v>39</v>
      </c>
      <c r="Q5" s="149" t="s">
        <v>40</v>
      </c>
      <c r="R5" s="149" t="s">
        <v>41</v>
      </c>
      <c r="S5" s="149" t="s">
        <v>42</v>
      </c>
      <c r="T5" s="149" t="s">
        <v>43</v>
      </c>
      <c r="U5" s="149" t="s">
        <v>44</v>
      </c>
      <c r="V5" s="149" t="s">
        <v>39</v>
      </c>
      <c r="W5" s="149" t="s">
        <v>40</v>
      </c>
      <c r="X5" s="149" t="s">
        <v>41</v>
      </c>
      <c r="Y5" s="149" t="s">
        <v>42</v>
      </c>
      <c r="Z5" s="149" t="s">
        <v>43</v>
      </c>
      <c r="AA5" s="149" t="s">
        <v>44</v>
      </c>
      <c r="AB5" s="150"/>
      <c r="AC5" s="149" t="s">
        <v>39</v>
      </c>
      <c r="AD5" s="149" t="s">
        <v>40</v>
      </c>
      <c r="AE5" s="149" t="s">
        <v>41</v>
      </c>
      <c r="AF5" s="149" t="s">
        <v>42</v>
      </c>
      <c r="AG5" s="149" t="s">
        <v>43</v>
      </c>
      <c r="AH5" s="149" t="s">
        <v>44</v>
      </c>
      <c r="AI5" s="149" t="s">
        <v>39</v>
      </c>
      <c r="AJ5" s="149" t="s">
        <v>40</v>
      </c>
      <c r="AK5" s="149" t="s">
        <v>41</v>
      </c>
      <c r="AL5" s="149" t="s">
        <v>42</v>
      </c>
      <c r="AM5" s="149" t="s">
        <v>43</v>
      </c>
      <c r="AN5" s="149" t="s">
        <v>44</v>
      </c>
      <c r="AO5" s="150"/>
      <c r="AP5" s="149" t="s">
        <v>39</v>
      </c>
      <c r="AQ5" s="149" t="s">
        <v>40</v>
      </c>
      <c r="AR5" s="149" t="s">
        <v>45</v>
      </c>
      <c r="AS5" s="149" t="s">
        <v>46</v>
      </c>
      <c r="AT5" s="149" t="s">
        <v>43</v>
      </c>
      <c r="AU5" s="149" t="s">
        <v>44</v>
      </c>
      <c r="AV5" s="149" t="s">
        <v>39</v>
      </c>
      <c r="AW5" s="149" t="s">
        <v>40</v>
      </c>
      <c r="AX5" s="149" t="s">
        <v>41</v>
      </c>
      <c r="AY5" s="149" t="s">
        <v>42</v>
      </c>
      <c r="AZ5" s="149" t="s">
        <v>43</v>
      </c>
      <c r="BA5" s="149" t="s">
        <v>44</v>
      </c>
      <c r="BB5" s="150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</row>
    <row r="6" s="53" customFormat="1" ht="11.25" customHeight="1">
      <c r="A6" s="54" t="s">
        <v>47</v>
      </c>
      <c r="B6" s="151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127" t="s">
        <v>50</v>
      </c>
      <c r="C7" s="58"/>
      <c r="D7" s="58"/>
      <c r="E7" s="58"/>
      <c r="F7" s="60">
        <f>F9+F8</f>
        <v>134</v>
      </c>
      <c r="G7" s="58">
        <f t="shared" ref="G7:G9" si="68">F7*36</f>
        <v>4824</v>
      </c>
      <c r="H7" s="58">
        <f t="shared" ref="H7:H10" si="69">I7+N7</f>
        <v>4824</v>
      </c>
      <c r="I7" s="61">
        <f>I8+I9</f>
        <v>823</v>
      </c>
      <c r="J7" s="61">
        <f t="shared" ref="J7:O11" si="70">P7+V7+AC7+AI7+AP7+AV7</f>
        <v>0</v>
      </c>
      <c r="K7" s="61">
        <f t="shared" si="70"/>
        <v>68</v>
      </c>
      <c r="L7" s="61">
        <f t="shared" si="70"/>
        <v>683</v>
      </c>
      <c r="M7" s="61">
        <f t="shared" si="70"/>
        <v>72</v>
      </c>
      <c r="N7" s="61">
        <f t="shared" si="70"/>
        <v>4001</v>
      </c>
      <c r="O7" s="61">
        <f t="shared" si="70"/>
        <v>0</v>
      </c>
      <c r="P7" s="61">
        <f>P8+P9</f>
        <v>0</v>
      </c>
      <c r="Q7" s="61">
        <f t="shared" ref="Q7:BB7" si="71">Q8+Q9</f>
        <v>4</v>
      </c>
      <c r="R7" s="61">
        <f t="shared" si="71"/>
        <v>100</v>
      </c>
      <c r="S7" s="61">
        <f t="shared" si="71"/>
        <v>14</v>
      </c>
      <c r="T7" s="61">
        <f t="shared" si="71"/>
        <v>670</v>
      </c>
      <c r="U7" s="61">
        <f t="shared" si="71"/>
        <v>0</v>
      </c>
      <c r="V7" s="61">
        <f t="shared" si="71"/>
        <v>0</v>
      </c>
      <c r="W7" s="61">
        <f t="shared" si="71"/>
        <v>8</v>
      </c>
      <c r="X7" s="61">
        <f t="shared" si="71"/>
        <v>133</v>
      </c>
      <c r="Y7" s="61">
        <f t="shared" si="71"/>
        <v>20</v>
      </c>
      <c r="Z7" s="61">
        <f t="shared" si="71"/>
        <v>635</v>
      </c>
      <c r="AA7" s="61">
        <f t="shared" si="71"/>
        <v>0</v>
      </c>
      <c r="AB7" s="61">
        <f t="shared" si="71"/>
        <v>44</v>
      </c>
      <c r="AC7" s="61">
        <f t="shared" si="71"/>
        <v>0</v>
      </c>
      <c r="AD7" s="61">
        <f t="shared" si="71"/>
        <v>18</v>
      </c>
      <c r="AE7" s="61">
        <f t="shared" si="71"/>
        <v>125</v>
      </c>
      <c r="AF7" s="61">
        <f t="shared" si="71"/>
        <v>10</v>
      </c>
      <c r="AG7" s="61">
        <f t="shared" si="71"/>
        <v>625</v>
      </c>
      <c r="AH7" s="61">
        <f t="shared" si="71"/>
        <v>0</v>
      </c>
      <c r="AI7" s="61">
        <f t="shared" si="71"/>
        <v>0</v>
      </c>
      <c r="AJ7" s="61">
        <f t="shared" si="71"/>
        <v>10</v>
      </c>
      <c r="AK7" s="61">
        <f t="shared" si="71"/>
        <v>100</v>
      </c>
      <c r="AL7" s="61">
        <f t="shared" si="71"/>
        <v>20</v>
      </c>
      <c r="AM7" s="61">
        <f t="shared" si="71"/>
        <v>640</v>
      </c>
      <c r="AN7" s="61">
        <f t="shared" si="71"/>
        <v>0</v>
      </c>
      <c r="AO7" s="61">
        <f t="shared" si="71"/>
        <v>43</v>
      </c>
      <c r="AP7" s="61">
        <f t="shared" si="71"/>
        <v>0</v>
      </c>
      <c r="AQ7" s="61">
        <f t="shared" si="71"/>
        <v>12</v>
      </c>
      <c r="AR7" s="61">
        <f t="shared" si="71"/>
        <v>100</v>
      </c>
      <c r="AS7" s="61">
        <f t="shared" si="71"/>
        <v>4</v>
      </c>
      <c r="AT7" s="61">
        <f t="shared" si="71"/>
        <v>728</v>
      </c>
      <c r="AU7" s="61">
        <f t="shared" si="71"/>
        <v>0</v>
      </c>
      <c r="AV7" s="61">
        <f t="shared" si="71"/>
        <v>0</v>
      </c>
      <c r="AW7" s="61">
        <f t="shared" si="71"/>
        <v>16</v>
      </c>
      <c r="AX7" s="61">
        <f t="shared" si="71"/>
        <v>125</v>
      </c>
      <c r="AY7" s="61">
        <f t="shared" si="71"/>
        <v>4</v>
      </c>
      <c r="AZ7" s="61">
        <f t="shared" si="71"/>
        <v>703</v>
      </c>
      <c r="BA7" s="61">
        <f t="shared" si="71"/>
        <v>0</v>
      </c>
      <c r="BB7" s="61">
        <f t="shared" si="71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3" t="s">
        <v>52</v>
      </c>
      <c r="C8" s="58"/>
      <c r="D8" s="58"/>
      <c r="F8" s="60">
        <v>131</v>
      </c>
      <c r="G8" s="58">
        <f t="shared" si="68"/>
        <v>4716</v>
      </c>
      <c r="H8" s="58">
        <f t="shared" si="69"/>
        <v>4716</v>
      </c>
      <c r="I8" s="61">
        <f t="shared" ref="I8:I10" si="72">J8+K8+L8+M8+O8</f>
        <v>747</v>
      </c>
      <c r="J8" s="61">
        <f t="shared" si="70"/>
        <v>0</v>
      </c>
      <c r="K8" s="61">
        <f t="shared" si="70"/>
        <v>0</v>
      </c>
      <c r="L8" s="61">
        <f t="shared" si="70"/>
        <v>675</v>
      </c>
      <c r="M8" s="61">
        <f t="shared" si="70"/>
        <v>72</v>
      </c>
      <c r="N8" s="61">
        <f t="shared" si="70"/>
        <v>3969</v>
      </c>
      <c r="O8" s="61">
        <f t="shared" si="70"/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73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74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75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3" t="s">
        <v>55</v>
      </c>
      <c r="C9" s="58"/>
      <c r="D9" s="58"/>
      <c r="E9" s="63" t="s">
        <v>56</v>
      </c>
      <c r="F9" s="60">
        <v>3</v>
      </c>
      <c r="G9" s="58">
        <f t="shared" si="68"/>
        <v>108</v>
      </c>
      <c r="H9" s="58">
        <f t="shared" si="69"/>
        <v>108</v>
      </c>
      <c r="I9" s="61">
        <f t="shared" si="72"/>
        <v>76</v>
      </c>
      <c r="J9" s="61">
        <f t="shared" si="70"/>
        <v>0</v>
      </c>
      <c r="K9" s="61">
        <f t="shared" si="70"/>
        <v>68</v>
      </c>
      <c r="L9" s="61">
        <f t="shared" si="70"/>
        <v>8</v>
      </c>
      <c r="M9" s="61">
        <f t="shared" si="70"/>
        <v>0</v>
      </c>
      <c r="N9" s="61">
        <f t="shared" si="70"/>
        <v>32</v>
      </c>
      <c r="O9" s="61">
        <f t="shared" si="70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73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74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75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3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76">F10*36</f>
        <v>360</v>
      </c>
      <c r="H10" s="58">
        <f t="shared" si="69"/>
        <v>360</v>
      </c>
      <c r="I10" s="61">
        <f t="shared" si="72"/>
        <v>161</v>
      </c>
      <c r="J10" s="61">
        <f t="shared" si="70"/>
        <v>12</v>
      </c>
      <c r="K10" s="61">
        <f t="shared" si="70"/>
        <v>20</v>
      </c>
      <c r="L10" s="61">
        <f t="shared" si="70"/>
        <v>84</v>
      </c>
      <c r="M10" s="61">
        <f t="shared" si="70"/>
        <v>45</v>
      </c>
      <c r="N10" s="61">
        <f t="shared" si="70"/>
        <v>199</v>
      </c>
      <c r="O10" s="61">
        <f t="shared" si="70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73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74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75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3" t="s">
        <v>62</v>
      </c>
      <c r="C11" s="58"/>
      <c r="D11" s="58"/>
      <c r="E11" s="63" t="s">
        <v>119</v>
      </c>
      <c r="F11" s="60">
        <v>6</v>
      </c>
      <c r="G11" s="58">
        <f t="shared" si="76"/>
        <v>216</v>
      </c>
      <c r="H11" s="58">
        <f t="shared" ref="H11:H43" si="77">I11+N11</f>
        <v>216</v>
      </c>
      <c r="I11" s="61">
        <f>J11+K11+L11+M11+O11</f>
        <v>216</v>
      </c>
      <c r="J11" s="61">
        <f t="shared" si="70"/>
        <v>0</v>
      </c>
      <c r="K11" s="61">
        <f t="shared" si="70"/>
        <v>0</v>
      </c>
      <c r="L11" s="61">
        <f t="shared" si="70"/>
        <v>0</v>
      </c>
      <c r="M11" s="61">
        <f t="shared" si="70"/>
        <v>0</v>
      </c>
      <c r="N11" s="61">
        <f t="shared" si="70"/>
        <v>0</v>
      </c>
      <c r="O11" s="61">
        <f t="shared" si="70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73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74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75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152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77"/>
        <v>5400</v>
      </c>
      <c r="I12" s="68">
        <f>SUM(I8:I11)</f>
        <v>1200</v>
      </c>
      <c r="J12" s="68">
        <f t="shared" ref="J12:BA12" si="78">SUM(J8:J11)</f>
        <v>12</v>
      </c>
      <c r="K12" s="68">
        <f t="shared" si="78"/>
        <v>88</v>
      </c>
      <c r="L12" s="68">
        <f t="shared" si="78"/>
        <v>767</v>
      </c>
      <c r="M12" s="68">
        <f t="shared" si="78"/>
        <v>117</v>
      </c>
      <c r="N12" s="68">
        <f t="shared" si="78"/>
        <v>4200</v>
      </c>
      <c r="O12" s="68">
        <f t="shared" si="78"/>
        <v>216</v>
      </c>
      <c r="P12" s="68">
        <f t="shared" si="78"/>
        <v>0</v>
      </c>
      <c r="Q12" s="68">
        <f t="shared" si="78"/>
        <v>4</v>
      </c>
      <c r="R12" s="68">
        <f t="shared" si="78"/>
        <v>100</v>
      </c>
      <c r="S12" s="68">
        <f t="shared" si="78"/>
        <v>14</v>
      </c>
      <c r="T12" s="68">
        <f t="shared" si="78"/>
        <v>670</v>
      </c>
      <c r="U12" s="68">
        <f t="shared" si="78"/>
        <v>36</v>
      </c>
      <c r="V12" s="68">
        <f t="shared" si="78"/>
        <v>8</v>
      </c>
      <c r="W12" s="68">
        <f t="shared" si="78"/>
        <v>20</v>
      </c>
      <c r="X12" s="68">
        <f t="shared" si="78"/>
        <v>169</v>
      </c>
      <c r="Y12" s="68">
        <f t="shared" si="78"/>
        <v>29</v>
      </c>
      <c r="Z12" s="68">
        <f t="shared" si="78"/>
        <v>678</v>
      </c>
      <c r="AA12" s="68">
        <f t="shared" si="78"/>
        <v>36</v>
      </c>
      <c r="AB12" s="68">
        <f t="shared" si="78"/>
        <v>49</v>
      </c>
      <c r="AC12" s="68">
        <f t="shared" si="78"/>
        <v>4</v>
      </c>
      <c r="AD12" s="68">
        <f t="shared" si="78"/>
        <v>26</v>
      </c>
      <c r="AE12" s="68">
        <f t="shared" si="78"/>
        <v>143</v>
      </c>
      <c r="AF12" s="68">
        <f t="shared" si="78"/>
        <v>26</v>
      </c>
      <c r="AG12" s="68">
        <f t="shared" si="78"/>
        <v>651</v>
      </c>
      <c r="AH12" s="68">
        <f t="shared" si="78"/>
        <v>36</v>
      </c>
      <c r="AI12" s="68">
        <f t="shared" si="78"/>
        <v>0</v>
      </c>
      <c r="AJ12" s="68">
        <f t="shared" si="78"/>
        <v>10</v>
      </c>
      <c r="AK12" s="68">
        <f t="shared" si="78"/>
        <v>106</v>
      </c>
      <c r="AL12" s="68">
        <f t="shared" si="78"/>
        <v>24</v>
      </c>
      <c r="AM12" s="68">
        <f t="shared" si="78"/>
        <v>666</v>
      </c>
      <c r="AN12" s="68">
        <f t="shared" si="78"/>
        <v>36</v>
      </c>
      <c r="AO12" s="68">
        <f t="shared" si="78"/>
        <v>48</v>
      </c>
      <c r="AP12" s="68">
        <f t="shared" si="78"/>
        <v>0</v>
      </c>
      <c r="AQ12" s="68">
        <f t="shared" si="78"/>
        <v>12</v>
      </c>
      <c r="AR12" s="68">
        <f t="shared" si="78"/>
        <v>112</v>
      </c>
      <c r="AS12" s="68">
        <f t="shared" si="78"/>
        <v>12</v>
      </c>
      <c r="AT12" s="68">
        <f t="shared" si="78"/>
        <v>780</v>
      </c>
      <c r="AU12" s="68">
        <f t="shared" si="78"/>
        <v>36</v>
      </c>
      <c r="AV12" s="68">
        <f t="shared" si="78"/>
        <v>0</v>
      </c>
      <c r="AW12" s="68">
        <f t="shared" si="78"/>
        <v>16</v>
      </c>
      <c r="AX12" s="68">
        <f t="shared" si="78"/>
        <v>137</v>
      </c>
      <c r="AY12" s="68">
        <f t="shared" si="78"/>
        <v>12</v>
      </c>
      <c r="AZ12" s="68">
        <f t="shared" si="78"/>
        <v>755</v>
      </c>
      <c r="BA12" s="68">
        <f t="shared" si="78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53" customFormat="1" ht="11.25" customHeight="1">
      <c r="A13" s="54" t="s">
        <v>66</v>
      </c>
      <c r="B13" s="151" t="s">
        <v>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8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</row>
    <row r="14" s="53" customFormat="1" ht="11.25" customHeight="1">
      <c r="A14" s="54" t="s">
        <v>68</v>
      </c>
      <c r="B14" s="151" t="s">
        <v>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8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</row>
    <row r="15" s="23" customFormat="1" ht="11.25">
      <c r="A15" s="141" t="s">
        <v>70</v>
      </c>
      <c r="B15" s="153" t="s">
        <v>71</v>
      </c>
      <c r="C15" s="58">
        <v>2</v>
      </c>
      <c r="D15" s="58"/>
      <c r="E15" s="58"/>
      <c r="F15" s="60">
        <v>1</v>
      </c>
      <c r="G15" s="58">
        <f t="shared" ref="G15:G25" si="79">F15*36</f>
        <v>36</v>
      </c>
      <c r="H15" s="58">
        <f t="shared" si="77"/>
        <v>36</v>
      </c>
      <c r="I15" s="61">
        <f t="shared" ref="I15:I25" si="80">J15+K15+L15+M15+O15</f>
        <v>30</v>
      </c>
      <c r="J15" s="61">
        <f t="shared" ref="J15:O25" si="81">P15+V15+AC15+AI15+AP15+AV15</f>
        <v>4</v>
      </c>
      <c r="K15" s="61">
        <f t="shared" si="81"/>
        <v>20</v>
      </c>
      <c r="L15" s="61">
        <f t="shared" si="81"/>
        <v>0</v>
      </c>
      <c r="M15" s="61">
        <f t="shared" si="81"/>
        <v>6</v>
      </c>
      <c r="N15" s="61">
        <f t="shared" si="81"/>
        <v>6</v>
      </c>
      <c r="O15" s="61">
        <f t="shared" si="81"/>
        <v>0</v>
      </c>
      <c r="P15" s="61">
        <v>4</v>
      </c>
      <c r="Q15" s="61">
        <v>20</v>
      </c>
      <c r="R15" s="61"/>
      <c r="S15" s="61">
        <v>6</v>
      </c>
      <c r="T15" s="58">
        <v>6</v>
      </c>
      <c r="U15" s="58"/>
      <c r="V15" s="61"/>
      <c r="W15" s="61"/>
      <c r="X15" s="61"/>
      <c r="Y15" s="61"/>
      <c r="Z15" s="58"/>
      <c r="AA15" s="58"/>
      <c r="AB15" s="58">
        <f t="shared" ref="AB15:AB25" si="82">SUM(P15:AA15)/36</f>
        <v>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>
        <f t="shared" ref="AO15:AO37" si="83">SUM(AC15:AN15)/36</f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f t="shared" si="75"/>
        <v>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</row>
    <row r="16" s="23" customFormat="1" ht="11.25" customHeight="1">
      <c r="A16" s="141" t="s">
        <v>72</v>
      </c>
      <c r="B16" s="153" t="s">
        <v>73</v>
      </c>
      <c r="C16" s="58">
        <v>2</v>
      </c>
      <c r="D16" s="58"/>
      <c r="E16" s="58"/>
      <c r="F16" s="60">
        <v>1</v>
      </c>
      <c r="G16" s="58">
        <f t="shared" si="79"/>
        <v>36</v>
      </c>
      <c r="H16" s="58">
        <f t="shared" si="77"/>
        <v>36</v>
      </c>
      <c r="I16" s="61">
        <f t="shared" si="80"/>
        <v>36</v>
      </c>
      <c r="J16" s="61">
        <f t="shared" si="81"/>
        <v>10</v>
      </c>
      <c r="K16" s="61">
        <f t="shared" si="81"/>
        <v>12</v>
      </c>
      <c r="L16" s="61">
        <f t="shared" si="81"/>
        <v>0</v>
      </c>
      <c r="M16" s="61">
        <f t="shared" si="81"/>
        <v>14</v>
      </c>
      <c r="N16" s="61">
        <f t="shared" si="81"/>
        <v>0</v>
      </c>
      <c r="O16" s="61">
        <f t="shared" si="81"/>
        <v>0</v>
      </c>
      <c r="P16" s="58"/>
      <c r="Q16" s="58"/>
      <c r="R16" s="58"/>
      <c r="S16" s="58"/>
      <c r="T16" s="58"/>
      <c r="U16" s="58"/>
      <c r="V16" s="58">
        <v>10</v>
      </c>
      <c r="W16" s="58">
        <v>12</v>
      </c>
      <c r="X16" s="58"/>
      <c r="Y16" s="58">
        <v>14</v>
      </c>
      <c r="Z16" s="58"/>
      <c r="AA16" s="58"/>
      <c r="AB16" s="58">
        <f t="shared" si="82"/>
        <v>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>
        <f t="shared" si="83"/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>
        <f t="shared" si="75"/>
        <v>0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</row>
    <row r="17" s="24" customFormat="1" ht="11.25" customHeight="1">
      <c r="A17" s="154" t="s">
        <v>74</v>
      </c>
      <c r="B17" s="155" t="s">
        <v>123</v>
      </c>
      <c r="C17" s="156">
        <v>4</v>
      </c>
      <c r="D17" s="156"/>
      <c r="E17" s="156" t="s">
        <v>76</v>
      </c>
      <c r="F17" s="156">
        <v>3</v>
      </c>
      <c r="G17" s="157">
        <f t="shared" si="79"/>
        <v>108</v>
      </c>
      <c r="H17" s="58">
        <f t="shared" si="77"/>
        <v>108</v>
      </c>
      <c r="I17" s="61">
        <f t="shared" si="80"/>
        <v>82</v>
      </c>
      <c r="J17" s="61">
        <f t="shared" si="81"/>
        <v>32</v>
      </c>
      <c r="K17" s="61">
        <f t="shared" si="81"/>
        <v>32</v>
      </c>
      <c r="L17" s="61">
        <f t="shared" si="81"/>
        <v>0</v>
      </c>
      <c r="M17" s="61">
        <f t="shared" si="81"/>
        <v>18</v>
      </c>
      <c r="N17" s="61">
        <f t="shared" si="81"/>
        <v>26</v>
      </c>
      <c r="O17" s="61">
        <f t="shared" si="81"/>
        <v>0</v>
      </c>
      <c r="P17" s="156">
        <v>12</v>
      </c>
      <c r="Q17" s="156">
        <v>12</v>
      </c>
      <c r="R17" s="156"/>
      <c r="S17" s="156">
        <v>8</v>
      </c>
      <c r="T17" s="156">
        <v>4</v>
      </c>
      <c r="U17" s="156"/>
      <c r="V17" s="156">
        <v>10</v>
      </c>
      <c r="W17" s="156">
        <v>10</v>
      </c>
      <c r="X17" s="156"/>
      <c r="Y17" s="156">
        <v>6</v>
      </c>
      <c r="Z17" s="156">
        <v>10</v>
      </c>
      <c r="AA17" s="156"/>
      <c r="AB17" s="58">
        <f t="shared" si="82"/>
        <v>2</v>
      </c>
      <c r="AC17" s="156">
        <v>6</v>
      </c>
      <c r="AD17" s="156">
        <v>6</v>
      </c>
      <c r="AE17" s="156"/>
      <c r="AF17" s="156">
        <v>2</v>
      </c>
      <c r="AG17" s="156">
        <v>10</v>
      </c>
      <c r="AH17" s="156"/>
      <c r="AI17" s="156">
        <v>4</v>
      </c>
      <c r="AJ17" s="156">
        <v>4</v>
      </c>
      <c r="AK17" s="156"/>
      <c r="AL17" s="156">
        <v>2</v>
      </c>
      <c r="AM17" s="156">
        <v>2</v>
      </c>
      <c r="AN17" s="156"/>
      <c r="AO17" s="58">
        <f t="shared" si="83"/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58">
        <f t="shared" si="75"/>
        <v>0</v>
      </c>
    </row>
    <row r="18" s="23" customFormat="1" ht="15" customHeight="1">
      <c r="A18" s="141" t="s">
        <v>77</v>
      </c>
      <c r="B18" s="153" t="s">
        <v>78</v>
      </c>
      <c r="C18" s="58"/>
      <c r="D18" s="58"/>
      <c r="E18" s="58">
        <v>2</v>
      </c>
      <c r="F18" s="58">
        <v>1</v>
      </c>
      <c r="G18" s="58">
        <f t="shared" si="79"/>
        <v>36</v>
      </c>
      <c r="H18" s="58">
        <f t="shared" si="77"/>
        <v>36</v>
      </c>
      <c r="I18" s="61">
        <f t="shared" si="80"/>
        <v>16</v>
      </c>
      <c r="J18" s="61">
        <f t="shared" si="81"/>
        <v>8</v>
      </c>
      <c r="K18" s="61">
        <f t="shared" si="81"/>
        <v>0</v>
      </c>
      <c r="L18" s="61">
        <f t="shared" si="81"/>
        <v>8</v>
      </c>
      <c r="M18" s="61">
        <f t="shared" si="81"/>
        <v>0</v>
      </c>
      <c r="N18" s="61">
        <f t="shared" si="81"/>
        <v>20</v>
      </c>
      <c r="O18" s="61">
        <f t="shared" si="81"/>
        <v>0</v>
      </c>
      <c r="P18" s="58">
        <v>4</v>
      </c>
      <c r="Q18" s="58"/>
      <c r="R18" s="58">
        <v>4</v>
      </c>
      <c r="S18" s="58"/>
      <c r="T18" s="58">
        <v>10</v>
      </c>
      <c r="U18" s="58"/>
      <c r="V18" s="58">
        <v>4</v>
      </c>
      <c r="W18" s="58"/>
      <c r="X18" s="58">
        <v>4</v>
      </c>
      <c r="Y18" s="58"/>
      <c r="Z18" s="58">
        <v>10</v>
      </c>
      <c r="AA18" s="58"/>
      <c r="AB18" s="58">
        <f t="shared" si="82"/>
        <v>1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>
        <f t="shared" si="83"/>
        <v>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>
        <f t="shared" si="75"/>
        <v>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</row>
    <row r="19" s="23" customFormat="1" ht="12" customHeight="1">
      <c r="A19" s="141" t="s">
        <v>79</v>
      </c>
      <c r="B19" s="153" t="s">
        <v>80</v>
      </c>
      <c r="C19" s="58"/>
      <c r="D19" s="58"/>
      <c r="E19" s="58">
        <v>2</v>
      </c>
      <c r="F19" s="58">
        <v>1</v>
      </c>
      <c r="G19" s="58">
        <f t="shared" si="79"/>
        <v>36</v>
      </c>
      <c r="H19" s="58">
        <f t="shared" si="77"/>
        <v>36</v>
      </c>
      <c r="I19" s="61">
        <f t="shared" si="80"/>
        <v>20</v>
      </c>
      <c r="J19" s="61">
        <f t="shared" si="81"/>
        <v>4</v>
      </c>
      <c r="K19" s="61">
        <f t="shared" si="81"/>
        <v>8</v>
      </c>
      <c r="L19" s="61">
        <f t="shared" si="81"/>
        <v>4</v>
      </c>
      <c r="M19" s="61">
        <f t="shared" si="81"/>
        <v>4</v>
      </c>
      <c r="N19" s="61">
        <f t="shared" si="81"/>
        <v>16</v>
      </c>
      <c r="O19" s="61">
        <f t="shared" si="81"/>
        <v>0</v>
      </c>
      <c r="P19" s="58"/>
      <c r="Q19" s="58"/>
      <c r="R19" s="58"/>
      <c r="S19" s="58"/>
      <c r="T19" s="58"/>
      <c r="U19" s="58"/>
      <c r="V19" s="58">
        <v>4</v>
      </c>
      <c r="W19" s="58">
        <v>8</v>
      </c>
      <c r="X19" s="58">
        <v>4</v>
      </c>
      <c r="Y19" s="58">
        <v>4</v>
      </c>
      <c r="Z19" s="58">
        <v>16</v>
      </c>
      <c r="AA19" s="58"/>
      <c r="AB19" s="58">
        <f t="shared" si="82"/>
        <v>1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>
        <f t="shared" si="83"/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>
        <f t="shared" si="75"/>
        <v>0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="23" customFormat="1" ht="11.25" customHeight="1">
      <c r="A20" s="141" t="s">
        <v>81</v>
      </c>
      <c r="B20" s="153" t="s">
        <v>82</v>
      </c>
      <c r="C20" s="58"/>
      <c r="D20" s="58"/>
      <c r="E20" s="58">
        <v>3</v>
      </c>
      <c r="F20" s="58">
        <v>1</v>
      </c>
      <c r="G20" s="58">
        <f t="shared" si="79"/>
        <v>36</v>
      </c>
      <c r="H20" s="58">
        <f t="shared" si="77"/>
        <v>36</v>
      </c>
      <c r="I20" s="61">
        <f t="shared" si="80"/>
        <v>18</v>
      </c>
      <c r="J20" s="61">
        <f t="shared" si="81"/>
        <v>4</v>
      </c>
      <c r="K20" s="61">
        <f t="shared" si="81"/>
        <v>8</v>
      </c>
      <c r="L20" s="61">
        <f t="shared" si="81"/>
        <v>2</v>
      </c>
      <c r="M20" s="61">
        <f t="shared" si="81"/>
        <v>4</v>
      </c>
      <c r="N20" s="61">
        <f t="shared" si="81"/>
        <v>18</v>
      </c>
      <c r="O20" s="61">
        <f t="shared" si="81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f t="shared" si="82"/>
        <v>0</v>
      </c>
      <c r="AC20" s="58">
        <v>4</v>
      </c>
      <c r="AD20" s="58">
        <v>8</v>
      </c>
      <c r="AE20" s="58">
        <v>2</v>
      </c>
      <c r="AF20" s="58">
        <v>4</v>
      </c>
      <c r="AG20" s="58">
        <v>18</v>
      </c>
      <c r="AH20" s="58"/>
      <c r="AI20" s="58"/>
      <c r="AJ20" s="58"/>
      <c r="AK20" s="58"/>
      <c r="AL20" s="58"/>
      <c r="AM20" s="58"/>
      <c r="AN20" s="58"/>
      <c r="AO20" s="58">
        <f t="shared" si="83"/>
        <v>1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f t="shared" si="75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="23" customFormat="1" ht="11.25" customHeight="1">
      <c r="A21" s="141" t="s">
        <v>83</v>
      </c>
      <c r="B21" s="153" t="s">
        <v>84</v>
      </c>
      <c r="C21" s="58"/>
      <c r="D21" s="58"/>
      <c r="E21" s="58">
        <v>3</v>
      </c>
      <c r="F21" s="58">
        <v>1</v>
      </c>
      <c r="G21" s="58">
        <f t="shared" si="79"/>
        <v>36</v>
      </c>
      <c r="H21" s="58">
        <f t="shared" si="77"/>
        <v>36</v>
      </c>
      <c r="I21" s="61">
        <f t="shared" si="80"/>
        <v>20</v>
      </c>
      <c r="J21" s="61">
        <f t="shared" si="81"/>
        <v>8</v>
      </c>
      <c r="K21" s="61">
        <f t="shared" si="81"/>
        <v>8</v>
      </c>
      <c r="L21" s="61">
        <f t="shared" si="81"/>
        <v>4</v>
      </c>
      <c r="M21" s="61">
        <f t="shared" si="81"/>
        <v>0</v>
      </c>
      <c r="N21" s="61">
        <f t="shared" si="81"/>
        <v>16</v>
      </c>
      <c r="O21" s="61">
        <f t="shared" si="81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>
        <f t="shared" si="82"/>
        <v>0</v>
      </c>
      <c r="AC21" s="58">
        <v>8</v>
      </c>
      <c r="AD21" s="58">
        <v>8</v>
      </c>
      <c r="AE21" s="58">
        <v>4</v>
      </c>
      <c r="AF21" s="58"/>
      <c r="AG21" s="58">
        <v>16</v>
      </c>
      <c r="AH21" s="58"/>
      <c r="AI21" s="58"/>
      <c r="AJ21" s="58"/>
      <c r="AK21" s="58"/>
      <c r="AL21" s="58"/>
      <c r="AM21" s="58"/>
      <c r="AN21" s="58"/>
      <c r="AO21" s="58">
        <f t="shared" si="83"/>
        <v>1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>
        <f t="shared" si="75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="23" customFormat="1" ht="11.25" customHeight="1">
      <c r="A22" s="141" t="s">
        <v>85</v>
      </c>
      <c r="B22" s="153" t="s">
        <v>86</v>
      </c>
      <c r="C22" s="58">
        <v>4</v>
      </c>
      <c r="D22" s="156"/>
      <c r="E22" s="58">
        <v>2.2999999999999998</v>
      </c>
      <c r="F22" s="58">
        <v>2</v>
      </c>
      <c r="G22" s="58">
        <f t="shared" si="79"/>
        <v>72</v>
      </c>
      <c r="H22" s="58">
        <f t="shared" si="77"/>
        <v>72</v>
      </c>
      <c r="I22" s="61">
        <f t="shared" si="80"/>
        <v>36</v>
      </c>
      <c r="J22" s="61">
        <f t="shared" si="81"/>
        <v>12</v>
      </c>
      <c r="K22" s="61">
        <f>Q22+W22+AD22+AJ22+AQ22+AW22</f>
        <v>12</v>
      </c>
      <c r="L22" s="61">
        <f>R22+X22+AE22+AK22+AR22+AX22</f>
        <v>12</v>
      </c>
      <c r="M22" s="61">
        <f>S22+Y22+AF22+AL22+AS22+AY22</f>
        <v>0</v>
      </c>
      <c r="N22" s="61">
        <f>T22+Z22+AG22+AM22+AT22+AZ22</f>
        <v>36</v>
      </c>
      <c r="O22" s="61">
        <f t="shared" si="81"/>
        <v>0</v>
      </c>
      <c r="P22" s="58"/>
      <c r="Q22" s="58"/>
      <c r="R22" s="58"/>
      <c r="S22" s="58"/>
      <c r="T22" s="58"/>
      <c r="U22" s="58"/>
      <c r="V22" s="58">
        <v>6</v>
      </c>
      <c r="W22" s="58">
        <v>6</v>
      </c>
      <c r="X22" s="58">
        <v>6</v>
      </c>
      <c r="Y22" s="58"/>
      <c r="Z22" s="58">
        <v>18</v>
      </c>
      <c r="AA22" s="58"/>
      <c r="AB22" s="58">
        <f t="shared" si="82"/>
        <v>1</v>
      </c>
      <c r="AC22" s="58">
        <v>6</v>
      </c>
      <c r="AD22" s="58">
        <v>6</v>
      </c>
      <c r="AE22" s="58">
        <v>6</v>
      </c>
      <c r="AF22" s="58"/>
      <c r="AG22" s="58">
        <v>18</v>
      </c>
      <c r="AH22" s="58"/>
      <c r="AI22" s="58"/>
      <c r="AJ22" s="58"/>
      <c r="AK22" s="58"/>
      <c r="AL22" s="58"/>
      <c r="AM22" s="58"/>
      <c r="AN22" s="58"/>
      <c r="AO22" s="58">
        <f t="shared" si="83"/>
        <v>1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>
        <f t="shared" si="75"/>
        <v>0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</row>
    <row r="23" s="23" customFormat="1" ht="19.5" customHeight="1">
      <c r="A23" s="141" t="s">
        <v>87</v>
      </c>
      <c r="B23" s="153" t="s">
        <v>88</v>
      </c>
      <c r="C23" s="58"/>
      <c r="D23" s="58">
        <v>3</v>
      </c>
      <c r="E23" s="58"/>
      <c r="F23" s="58">
        <v>1</v>
      </c>
      <c r="G23" s="58">
        <f t="shared" si="79"/>
        <v>36</v>
      </c>
      <c r="H23" s="58">
        <f t="shared" si="77"/>
        <v>36</v>
      </c>
      <c r="I23" s="61">
        <f t="shared" si="80"/>
        <v>18</v>
      </c>
      <c r="J23" s="61">
        <f t="shared" si="81"/>
        <v>4</v>
      </c>
      <c r="K23" s="61">
        <f t="shared" si="81"/>
        <v>8</v>
      </c>
      <c r="L23" s="61">
        <f t="shared" si="81"/>
        <v>4</v>
      </c>
      <c r="M23" s="61">
        <f t="shared" si="81"/>
        <v>2</v>
      </c>
      <c r="N23" s="61">
        <f t="shared" si="81"/>
        <v>18</v>
      </c>
      <c r="O23" s="61">
        <f t="shared" si="81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f t="shared" si="82"/>
        <v>0</v>
      </c>
      <c r="AC23" s="58">
        <v>4</v>
      </c>
      <c r="AD23" s="58">
        <v>8</v>
      </c>
      <c r="AE23" s="58">
        <v>4</v>
      </c>
      <c r="AF23" s="58">
        <v>2</v>
      </c>
      <c r="AG23" s="58">
        <v>18</v>
      </c>
      <c r="AH23" s="58"/>
      <c r="AI23" s="58"/>
      <c r="AJ23" s="58"/>
      <c r="AK23" s="58"/>
      <c r="AL23" s="58"/>
      <c r="AM23" s="58"/>
      <c r="AN23" s="58"/>
      <c r="AO23" s="58">
        <f t="shared" si="83"/>
        <v>1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>
        <f t="shared" si="75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</row>
    <row r="24" s="23" customFormat="1" ht="11.25" customHeight="1">
      <c r="A24" s="141" t="s">
        <v>89</v>
      </c>
      <c r="B24" s="153" t="s">
        <v>90</v>
      </c>
      <c r="C24" s="58"/>
      <c r="D24" s="58">
        <v>4</v>
      </c>
      <c r="E24" s="58"/>
      <c r="F24" s="58">
        <v>1</v>
      </c>
      <c r="G24" s="58">
        <f t="shared" si="79"/>
        <v>36</v>
      </c>
      <c r="H24" s="58">
        <f t="shared" si="77"/>
        <v>36</v>
      </c>
      <c r="I24" s="61">
        <f t="shared" si="80"/>
        <v>34</v>
      </c>
      <c r="J24" s="61">
        <f t="shared" si="81"/>
        <v>12</v>
      </c>
      <c r="K24" s="61">
        <f t="shared" si="81"/>
        <v>14</v>
      </c>
      <c r="L24" s="61">
        <f t="shared" si="81"/>
        <v>4</v>
      </c>
      <c r="M24" s="61">
        <f t="shared" si="81"/>
        <v>4</v>
      </c>
      <c r="N24" s="61">
        <f t="shared" si="81"/>
        <v>2</v>
      </c>
      <c r="O24" s="61">
        <f t="shared" si="81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f t="shared" si="82"/>
        <v>0</v>
      </c>
      <c r="AC24" s="58"/>
      <c r="AD24" s="58"/>
      <c r="AE24" s="58"/>
      <c r="AF24" s="58"/>
      <c r="AG24" s="58"/>
      <c r="AH24" s="58"/>
      <c r="AI24" s="58">
        <v>12</v>
      </c>
      <c r="AJ24" s="58">
        <v>14</v>
      </c>
      <c r="AK24" s="58">
        <v>4</v>
      </c>
      <c r="AL24" s="58">
        <v>4</v>
      </c>
      <c r="AM24" s="58">
        <v>2</v>
      </c>
      <c r="AN24" s="58"/>
      <c r="AO24" s="58">
        <f t="shared" si="83"/>
        <v>1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>
        <f t="shared" si="75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</row>
    <row r="25" s="23" customFormat="1" ht="11.25" customHeight="1">
      <c r="A25" s="141" t="s">
        <v>91</v>
      </c>
      <c r="B25" s="153" t="s">
        <v>92</v>
      </c>
      <c r="C25" s="58"/>
      <c r="D25" s="58">
        <v>4</v>
      </c>
      <c r="E25" s="58"/>
      <c r="F25" s="58">
        <v>1</v>
      </c>
      <c r="G25" s="58">
        <f t="shared" si="79"/>
        <v>36</v>
      </c>
      <c r="H25" s="58">
        <f t="shared" si="77"/>
        <v>36</v>
      </c>
      <c r="I25" s="61">
        <f t="shared" si="80"/>
        <v>18</v>
      </c>
      <c r="J25" s="61">
        <f t="shared" si="81"/>
        <v>4</v>
      </c>
      <c r="K25" s="61">
        <f t="shared" si="81"/>
        <v>8</v>
      </c>
      <c r="L25" s="61">
        <f t="shared" si="81"/>
        <v>4</v>
      </c>
      <c r="M25" s="61">
        <f t="shared" si="81"/>
        <v>2</v>
      </c>
      <c r="N25" s="61">
        <f t="shared" si="81"/>
        <v>18</v>
      </c>
      <c r="O25" s="61">
        <f t="shared" si="81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f t="shared" si="82"/>
        <v>0</v>
      </c>
      <c r="AC25" s="58"/>
      <c r="AD25" s="58"/>
      <c r="AE25" s="58"/>
      <c r="AF25" s="58"/>
      <c r="AG25" s="58"/>
      <c r="AH25" s="58"/>
      <c r="AI25" s="58">
        <v>4</v>
      </c>
      <c r="AJ25" s="58">
        <v>8</v>
      </c>
      <c r="AK25" s="58">
        <v>4</v>
      </c>
      <c r="AL25" s="58">
        <v>2</v>
      </c>
      <c r="AM25" s="58">
        <v>18</v>
      </c>
      <c r="AN25" s="58"/>
      <c r="AO25" s="58">
        <f t="shared" si="83"/>
        <v>1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>
        <f t="shared" si="75"/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</row>
    <row r="26" s="158" customFormat="1" ht="11.25">
      <c r="A26" s="65" t="s">
        <v>65</v>
      </c>
      <c r="B26" s="159"/>
      <c r="C26" s="67"/>
      <c r="D26" s="67"/>
      <c r="E26" s="67"/>
      <c r="F26" s="68">
        <f>SUM(F15:F25)</f>
        <v>14</v>
      </c>
      <c r="G26" s="68">
        <f t="shared" ref="G26:BB26" si="84">SUM(G15:G25)</f>
        <v>504</v>
      </c>
      <c r="H26" s="68">
        <f t="shared" si="77"/>
        <v>504</v>
      </c>
      <c r="I26" s="68">
        <f t="shared" si="84"/>
        <v>328</v>
      </c>
      <c r="J26" s="68">
        <f t="shared" si="84"/>
        <v>102</v>
      </c>
      <c r="K26" s="68">
        <f t="shared" si="84"/>
        <v>130</v>
      </c>
      <c r="L26" s="68">
        <f t="shared" si="84"/>
        <v>42</v>
      </c>
      <c r="M26" s="68">
        <f t="shared" si="84"/>
        <v>54</v>
      </c>
      <c r="N26" s="68">
        <f t="shared" si="84"/>
        <v>176</v>
      </c>
      <c r="O26" s="68">
        <f t="shared" si="84"/>
        <v>0</v>
      </c>
      <c r="P26" s="68">
        <f t="shared" si="84"/>
        <v>20</v>
      </c>
      <c r="Q26" s="68">
        <f t="shared" si="84"/>
        <v>32</v>
      </c>
      <c r="R26" s="68">
        <f t="shared" si="84"/>
        <v>4</v>
      </c>
      <c r="S26" s="68">
        <f t="shared" si="84"/>
        <v>14</v>
      </c>
      <c r="T26" s="68">
        <f t="shared" si="84"/>
        <v>20</v>
      </c>
      <c r="U26" s="68">
        <f t="shared" si="84"/>
        <v>0</v>
      </c>
      <c r="V26" s="68">
        <f t="shared" si="84"/>
        <v>34</v>
      </c>
      <c r="W26" s="68">
        <f t="shared" si="84"/>
        <v>36</v>
      </c>
      <c r="X26" s="68">
        <f t="shared" si="84"/>
        <v>14</v>
      </c>
      <c r="Y26" s="68">
        <f t="shared" si="84"/>
        <v>24</v>
      </c>
      <c r="Z26" s="68">
        <f t="shared" si="84"/>
        <v>54</v>
      </c>
      <c r="AA26" s="68">
        <f t="shared" si="84"/>
        <v>0</v>
      </c>
      <c r="AB26" s="68">
        <f t="shared" si="84"/>
        <v>7</v>
      </c>
      <c r="AC26" s="68">
        <f t="shared" si="84"/>
        <v>28</v>
      </c>
      <c r="AD26" s="68">
        <f t="shared" si="84"/>
        <v>36</v>
      </c>
      <c r="AE26" s="68">
        <f t="shared" si="84"/>
        <v>16</v>
      </c>
      <c r="AF26" s="68">
        <f t="shared" si="84"/>
        <v>8</v>
      </c>
      <c r="AG26" s="68">
        <f t="shared" si="84"/>
        <v>80</v>
      </c>
      <c r="AH26" s="68">
        <f t="shared" si="84"/>
        <v>0</v>
      </c>
      <c r="AI26" s="68">
        <f t="shared" si="84"/>
        <v>20</v>
      </c>
      <c r="AJ26" s="68">
        <f t="shared" si="84"/>
        <v>26</v>
      </c>
      <c r="AK26" s="68">
        <f t="shared" si="84"/>
        <v>8</v>
      </c>
      <c r="AL26" s="68">
        <f t="shared" si="84"/>
        <v>8</v>
      </c>
      <c r="AM26" s="68">
        <f t="shared" si="84"/>
        <v>22</v>
      </c>
      <c r="AN26" s="68">
        <f t="shared" si="84"/>
        <v>0</v>
      </c>
      <c r="AO26" s="68">
        <f t="shared" si="84"/>
        <v>7</v>
      </c>
      <c r="AP26" s="68">
        <f t="shared" si="84"/>
        <v>0</v>
      </c>
      <c r="AQ26" s="68">
        <f t="shared" si="84"/>
        <v>0</v>
      </c>
      <c r="AR26" s="68">
        <f t="shared" si="84"/>
        <v>0</v>
      </c>
      <c r="AS26" s="68">
        <f t="shared" si="84"/>
        <v>0</v>
      </c>
      <c r="AT26" s="68">
        <f t="shared" si="84"/>
        <v>0</v>
      </c>
      <c r="AU26" s="68">
        <f t="shared" si="84"/>
        <v>0</v>
      </c>
      <c r="AV26" s="68">
        <f t="shared" si="84"/>
        <v>0</v>
      </c>
      <c r="AW26" s="68">
        <f t="shared" si="84"/>
        <v>0</v>
      </c>
      <c r="AX26" s="68">
        <f t="shared" si="84"/>
        <v>0</v>
      </c>
      <c r="AY26" s="68">
        <f t="shared" si="84"/>
        <v>0</v>
      </c>
      <c r="AZ26" s="68">
        <f t="shared" si="84"/>
        <v>0</v>
      </c>
      <c r="BA26" s="68">
        <f t="shared" si="84"/>
        <v>0</v>
      </c>
      <c r="BB26" s="68">
        <f t="shared" si="84"/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</row>
    <row r="27" s="53" customFormat="1" ht="11.25" customHeight="1">
      <c r="A27" s="54" t="s">
        <v>93</v>
      </c>
      <c r="B27" s="151" t="s">
        <v>94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8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</row>
    <row r="28" s="53" customFormat="1" ht="15.75" customHeight="1">
      <c r="A28" s="141" t="s">
        <v>95</v>
      </c>
      <c r="B28" s="153" t="s">
        <v>96</v>
      </c>
      <c r="C28" s="58"/>
      <c r="D28" s="58">
        <v>1</v>
      </c>
      <c r="E28" s="58"/>
      <c r="F28" s="58">
        <v>1</v>
      </c>
      <c r="G28" s="58">
        <f t="shared" ref="G28:G31" si="85">F28*36</f>
        <v>36</v>
      </c>
      <c r="H28" s="58">
        <f t="shared" si="77"/>
        <v>36</v>
      </c>
      <c r="I28" s="61">
        <f t="shared" ref="I28:I31" si="86">J28+K28+L28+M28+O28</f>
        <v>18</v>
      </c>
      <c r="J28" s="61">
        <f t="shared" ref="J28:O31" si="87">P28+V28+AC28+AI28+AP28+AV28</f>
        <v>4</v>
      </c>
      <c r="K28" s="61">
        <f t="shared" si="87"/>
        <v>8</v>
      </c>
      <c r="L28" s="61">
        <f t="shared" si="87"/>
        <v>4</v>
      </c>
      <c r="M28" s="61">
        <f t="shared" si="87"/>
        <v>2</v>
      </c>
      <c r="N28" s="61">
        <f t="shared" si="87"/>
        <v>18</v>
      </c>
      <c r="O28" s="61">
        <f t="shared" si="87"/>
        <v>0</v>
      </c>
      <c r="P28" s="58">
        <v>4</v>
      </c>
      <c r="Q28" s="58">
        <v>8</v>
      </c>
      <c r="R28" s="58">
        <v>4</v>
      </c>
      <c r="S28" s="58">
        <v>2</v>
      </c>
      <c r="T28" s="58">
        <v>18</v>
      </c>
      <c r="U28" s="58"/>
      <c r="V28" s="58"/>
      <c r="W28" s="58"/>
      <c r="X28" s="58"/>
      <c r="Y28" s="58"/>
      <c r="Z28" s="58"/>
      <c r="AA28" s="58"/>
      <c r="AB28" s="58">
        <f t="shared" ref="AB28:AB31" si="88">SUM(P28:AA28)/36</f>
        <v>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83"/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>
        <f t="shared" si="75"/>
        <v>0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</row>
    <row r="29" s="53" customFormat="1" ht="22.5" customHeight="1">
      <c r="A29" s="160"/>
      <c r="B29" s="153" t="s">
        <v>97</v>
      </c>
      <c r="C29" s="61"/>
      <c r="D29" s="61">
        <v>1</v>
      </c>
      <c r="E29" s="61"/>
      <c r="F29" s="61">
        <v>1</v>
      </c>
      <c r="G29" s="58">
        <f t="shared" si="85"/>
        <v>36</v>
      </c>
      <c r="H29" s="58">
        <f t="shared" si="77"/>
        <v>36</v>
      </c>
      <c r="I29" s="61">
        <f t="shared" si="86"/>
        <v>18</v>
      </c>
      <c r="J29" s="61">
        <f t="shared" si="87"/>
        <v>4</v>
      </c>
      <c r="K29" s="61">
        <f t="shared" si="87"/>
        <v>8</v>
      </c>
      <c r="L29" s="61">
        <f t="shared" si="87"/>
        <v>4</v>
      </c>
      <c r="M29" s="61">
        <f t="shared" si="87"/>
        <v>2</v>
      </c>
      <c r="N29" s="61">
        <f t="shared" si="87"/>
        <v>18</v>
      </c>
      <c r="O29" s="61">
        <f t="shared" si="87"/>
        <v>0</v>
      </c>
      <c r="P29" s="58">
        <v>4</v>
      </c>
      <c r="Q29" s="58">
        <v>8</v>
      </c>
      <c r="R29" s="58">
        <v>4</v>
      </c>
      <c r="S29" s="58">
        <v>2</v>
      </c>
      <c r="T29" s="58">
        <v>18</v>
      </c>
      <c r="U29" s="58"/>
      <c r="V29" s="58"/>
      <c r="W29" s="58"/>
      <c r="X29" s="58"/>
      <c r="Y29" s="58"/>
      <c r="Z29" s="58"/>
      <c r="AA29" s="58"/>
      <c r="AB29" s="58">
        <f t="shared" si="88"/>
        <v>1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58">
        <f t="shared" si="83"/>
        <v>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58">
        <f t="shared" si="75"/>
        <v>0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</row>
    <row r="30" s="23" customFormat="1" ht="27.75" customHeight="1">
      <c r="A30" s="141" t="s">
        <v>98</v>
      </c>
      <c r="B30" s="153" t="s">
        <v>99</v>
      </c>
      <c r="C30" s="58"/>
      <c r="D30" s="58">
        <v>2</v>
      </c>
      <c r="E30" s="58"/>
      <c r="F30" s="58">
        <v>1</v>
      </c>
      <c r="G30" s="58">
        <f t="shared" si="85"/>
        <v>36</v>
      </c>
      <c r="H30" s="58">
        <f t="shared" si="77"/>
        <v>36</v>
      </c>
      <c r="I30" s="61">
        <f t="shared" si="86"/>
        <v>18</v>
      </c>
      <c r="J30" s="61">
        <f t="shared" si="87"/>
        <v>4</v>
      </c>
      <c r="K30" s="61">
        <f t="shared" si="87"/>
        <v>8</v>
      </c>
      <c r="L30" s="61">
        <f t="shared" si="87"/>
        <v>4</v>
      </c>
      <c r="M30" s="61">
        <f t="shared" si="87"/>
        <v>2</v>
      </c>
      <c r="N30" s="61">
        <f t="shared" si="87"/>
        <v>18</v>
      </c>
      <c r="O30" s="61">
        <f t="shared" si="87"/>
        <v>0</v>
      </c>
      <c r="P30" s="58"/>
      <c r="Q30" s="58"/>
      <c r="R30" s="58"/>
      <c r="S30" s="58"/>
      <c r="T30" s="58"/>
      <c r="U30" s="58"/>
      <c r="V30" s="58">
        <v>4</v>
      </c>
      <c r="W30" s="58">
        <v>8</v>
      </c>
      <c r="X30" s="58">
        <v>4</v>
      </c>
      <c r="Y30" s="58">
        <v>2</v>
      </c>
      <c r="Z30" s="58">
        <v>18</v>
      </c>
      <c r="AA30" s="58"/>
      <c r="AB30" s="58">
        <f t="shared" si="88"/>
        <v>1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83"/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>
        <f t="shared" si="75"/>
        <v>0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="23" customFormat="1" ht="24.75" customHeight="1">
      <c r="A31" s="160"/>
      <c r="B31" s="153" t="s">
        <v>100</v>
      </c>
      <c r="C31" s="58"/>
      <c r="D31" s="58">
        <v>2</v>
      </c>
      <c r="E31" s="58"/>
      <c r="F31" s="58">
        <v>1</v>
      </c>
      <c r="G31" s="58">
        <f t="shared" si="85"/>
        <v>36</v>
      </c>
      <c r="H31" s="58">
        <f t="shared" si="77"/>
        <v>36</v>
      </c>
      <c r="I31" s="61">
        <f t="shared" si="86"/>
        <v>18</v>
      </c>
      <c r="J31" s="61">
        <f t="shared" si="87"/>
        <v>4</v>
      </c>
      <c r="K31" s="61">
        <f t="shared" si="87"/>
        <v>8</v>
      </c>
      <c r="L31" s="61">
        <f t="shared" si="87"/>
        <v>4</v>
      </c>
      <c r="M31" s="61">
        <f t="shared" si="87"/>
        <v>2</v>
      </c>
      <c r="N31" s="61">
        <f t="shared" si="87"/>
        <v>18</v>
      </c>
      <c r="O31" s="61">
        <f t="shared" si="87"/>
        <v>0</v>
      </c>
      <c r="P31" s="58"/>
      <c r="Q31" s="58"/>
      <c r="R31" s="58"/>
      <c r="S31" s="58"/>
      <c r="T31" s="58"/>
      <c r="U31" s="58"/>
      <c r="V31" s="58">
        <v>4</v>
      </c>
      <c r="W31" s="58">
        <v>8</v>
      </c>
      <c r="X31" s="58">
        <v>4</v>
      </c>
      <c r="Y31" s="58">
        <v>2</v>
      </c>
      <c r="Z31" s="58">
        <v>18</v>
      </c>
      <c r="AA31" s="58"/>
      <c r="AB31" s="58">
        <f t="shared" si="88"/>
        <v>1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83"/>
        <v>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>
        <f t="shared" si="75"/>
        <v>0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</row>
    <row r="32" s="23" customFormat="1" ht="11.25">
      <c r="A32" s="65" t="s">
        <v>65</v>
      </c>
      <c r="B32" s="161"/>
      <c r="C32" s="161"/>
      <c r="D32" s="161"/>
      <c r="E32" s="161"/>
      <c r="F32" s="161">
        <f>F28+F30</f>
        <v>2</v>
      </c>
      <c r="G32" s="161">
        <f t="shared" ref="G32:BB32" si="89">G28+G30</f>
        <v>72</v>
      </c>
      <c r="H32" s="161">
        <f t="shared" si="77"/>
        <v>72</v>
      </c>
      <c r="I32" s="161">
        <f t="shared" si="89"/>
        <v>36</v>
      </c>
      <c r="J32" s="161">
        <f t="shared" si="89"/>
        <v>8</v>
      </c>
      <c r="K32" s="161">
        <f t="shared" si="89"/>
        <v>16</v>
      </c>
      <c r="L32" s="161">
        <f t="shared" si="89"/>
        <v>8</v>
      </c>
      <c r="M32" s="161">
        <f t="shared" si="89"/>
        <v>4</v>
      </c>
      <c r="N32" s="161">
        <f t="shared" si="89"/>
        <v>36</v>
      </c>
      <c r="O32" s="161">
        <f t="shared" si="89"/>
        <v>0</v>
      </c>
      <c r="P32" s="161">
        <f t="shared" si="89"/>
        <v>4</v>
      </c>
      <c r="Q32" s="161">
        <f t="shared" si="89"/>
        <v>8</v>
      </c>
      <c r="R32" s="161">
        <f t="shared" si="89"/>
        <v>4</v>
      </c>
      <c r="S32" s="161">
        <f t="shared" si="89"/>
        <v>2</v>
      </c>
      <c r="T32" s="161">
        <f t="shared" si="89"/>
        <v>18</v>
      </c>
      <c r="U32" s="161">
        <f t="shared" si="89"/>
        <v>0</v>
      </c>
      <c r="V32" s="161">
        <f t="shared" si="89"/>
        <v>4</v>
      </c>
      <c r="W32" s="161">
        <f t="shared" si="89"/>
        <v>8</v>
      </c>
      <c r="X32" s="161">
        <f t="shared" si="89"/>
        <v>4</v>
      </c>
      <c r="Y32" s="161">
        <f t="shared" si="89"/>
        <v>2</v>
      </c>
      <c r="Z32" s="161">
        <f t="shared" si="89"/>
        <v>18</v>
      </c>
      <c r="AA32" s="161">
        <f t="shared" si="89"/>
        <v>0</v>
      </c>
      <c r="AB32" s="161">
        <f t="shared" si="89"/>
        <v>2</v>
      </c>
      <c r="AC32" s="161">
        <f t="shared" si="89"/>
        <v>0</v>
      </c>
      <c r="AD32" s="161">
        <f t="shared" si="89"/>
        <v>0</v>
      </c>
      <c r="AE32" s="161">
        <f t="shared" si="89"/>
        <v>0</v>
      </c>
      <c r="AF32" s="161">
        <f t="shared" si="89"/>
        <v>0</v>
      </c>
      <c r="AG32" s="161">
        <f t="shared" si="89"/>
        <v>0</v>
      </c>
      <c r="AH32" s="161">
        <f t="shared" si="89"/>
        <v>0</v>
      </c>
      <c r="AI32" s="161">
        <f t="shared" si="89"/>
        <v>0</v>
      </c>
      <c r="AJ32" s="161">
        <f t="shared" si="89"/>
        <v>0</v>
      </c>
      <c r="AK32" s="161">
        <f t="shared" si="89"/>
        <v>0</v>
      </c>
      <c r="AL32" s="161">
        <f t="shared" si="89"/>
        <v>0</v>
      </c>
      <c r="AM32" s="161">
        <f t="shared" si="89"/>
        <v>0</v>
      </c>
      <c r="AN32" s="161">
        <f t="shared" si="89"/>
        <v>0</v>
      </c>
      <c r="AO32" s="161">
        <f t="shared" si="89"/>
        <v>0</v>
      </c>
      <c r="AP32" s="161">
        <f t="shared" si="89"/>
        <v>0</v>
      </c>
      <c r="AQ32" s="161">
        <f t="shared" si="89"/>
        <v>0</v>
      </c>
      <c r="AR32" s="161">
        <f t="shared" si="89"/>
        <v>0</v>
      </c>
      <c r="AS32" s="161">
        <f t="shared" si="89"/>
        <v>0</v>
      </c>
      <c r="AT32" s="161">
        <f t="shared" si="89"/>
        <v>0</v>
      </c>
      <c r="AU32" s="161">
        <f t="shared" si="89"/>
        <v>0</v>
      </c>
      <c r="AV32" s="161">
        <f t="shared" si="89"/>
        <v>0</v>
      </c>
      <c r="AW32" s="161">
        <f t="shared" si="89"/>
        <v>0</v>
      </c>
      <c r="AX32" s="161">
        <f t="shared" si="89"/>
        <v>0</v>
      </c>
      <c r="AY32" s="161">
        <f t="shared" si="89"/>
        <v>0</v>
      </c>
      <c r="AZ32" s="161">
        <f t="shared" si="89"/>
        <v>0</v>
      </c>
      <c r="BA32" s="161">
        <f t="shared" si="89"/>
        <v>0</v>
      </c>
      <c r="BB32" s="161">
        <f t="shared" si="89"/>
        <v>0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</row>
    <row r="33" s="23" customFormat="1" ht="11.25">
      <c r="A33" s="162" t="s">
        <v>101</v>
      </c>
      <c r="B33" s="151" t="s">
        <v>102</v>
      </c>
      <c r="C33" s="54"/>
      <c r="D33" s="54"/>
      <c r="E33" s="54"/>
      <c r="F33" s="54"/>
      <c r="G33" s="54"/>
      <c r="H33" s="54"/>
      <c r="I33" s="54"/>
      <c r="J33" s="163"/>
      <c r="K33" s="163"/>
      <c r="L33" s="163"/>
      <c r="M33" s="163"/>
      <c r="N33" s="163"/>
      <c r="O33" s="54"/>
      <c r="P33" s="54"/>
      <c r="Q33" s="54"/>
      <c r="R33" s="162"/>
      <c r="S33" s="164"/>
      <c r="T33" s="164"/>
      <c r="U33" s="165"/>
      <c r="V33" s="54"/>
      <c r="W33" s="54"/>
      <c r="X33" s="162"/>
      <c r="Y33" s="164"/>
      <c r="Z33" s="164"/>
      <c r="AA33" s="16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8">
        <f t="shared" si="83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8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</row>
    <row r="34" s="53" customFormat="1" ht="18.75" customHeight="1">
      <c r="A34" s="141" t="s">
        <v>103</v>
      </c>
      <c r="B34" s="166" t="s">
        <v>104</v>
      </c>
      <c r="C34" s="58"/>
      <c r="D34" s="58"/>
      <c r="E34" s="58"/>
      <c r="F34" s="58">
        <v>3</v>
      </c>
      <c r="G34" s="157">
        <f t="shared" ref="G34:G35" si="90">F34*36</f>
        <v>108</v>
      </c>
      <c r="H34" s="58">
        <f t="shared" si="77"/>
        <v>108</v>
      </c>
      <c r="I34" s="61">
        <f t="shared" ref="I34:I35" si="91">J34+K34+L34+M34+O34</f>
        <v>64</v>
      </c>
      <c r="J34" s="61">
        <f t="shared" ref="J34:O35" si="92">P34+V34+AC34+AI34+AP34+AV34</f>
        <v>0</v>
      </c>
      <c r="K34" s="61">
        <f t="shared" si="92"/>
        <v>36</v>
      </c>
      <c r="L34" s="61">
        <f t="shared" si="92"/>
        <v>14</v>
      </c>
      <c r="M34" s="61">
        <f t="shared" si="92"/>
        <v>14</v>
      </c>
      <c r="N34" s="61">
        <f t="shared" si="92"/>
        <v>44</v>
      </c>
      <c r="O34" s="61">
        <f t="shared" si="92"/>
        <v>0</v>
      </c>
      <c r="P34" s="58"/>
      <c r="Q34" s="58"/>
      <c r="R34" s="167"/>
      <c r="S34" s="167"/>
      <c r="T34" s="167"/>
      <c r="U34" s="167"/>
      <c r="V34" s="58"/>
      <c r="W34" s="58"/>
      <c r="X34" s="167"/>
      <c r="Y34" s="167"/>
      <c r="Z34" s="167"/>
      <c r="AA34" s="167"/>
      <c r="AB34" s="58">
        <f t="shared" ref="AB34:AB37" si="93">SUM(P34:AA34)/36</f>
        <v>0</v>
      </c>
      <c r="AC34" s="167"/>
      <c r="AD34" s="167"/>
      <c r="AE34" s="167"/>
      <c r="AF34" s="167"/>
      <c r="AG34" s="58"/>
      <c r="AH34" s="58"/>
      <c r="AI34" s="58"/>
      <c r="AJ34" s="58"/>
      <c r="AK34" s="58"/>
      <c r="AL34" s="58"/>
      <c r="AM34" s="58"/>
      <c r="AN34" s="58"/>
      <c r="AO34" s="58">
        <f t="shared" si="83"/>
        <v>0</v>
      </c>
      <c r="AP34" s="58"/>
      <c r="AQ34" s="58">
        <v>36</v>
      </c>
      <c r="AR34" s="58">
        <v>14</v>
      </c>
      <c r="AS34" s="58">
        <v>14</v>
      </c>
      <c r="AT34" s="58">
        <v>44</v>
      </c>
      <c r="AU34" s="58"/>
      <c r="AV34" s="58"/>
      <c r="AW34" s="58"/>
      <c r="AX34" s="58"/>
      <c r="AY34" s="58"/>
      <c r="AZ34" s="58"/>
      <c r="BA34" s="58"/>
      <c r="BB34" s="58">
        <f t="shared" si="75"/>
        <v>3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</row>
    <row r="35" s="53" customFormat="1" ht="18" customHeight="1">
      <c r="A35" s="141" t="s">
        <v>105</v>
      </c>
      <c r="B35" s="166" t="s">
        <v>106</v>
      </c>
      <c r="C35" s="58"/>
      <c r="D35" s="58"/>
      <c r="E35" s="58"/>
      <c r="F35" s="58">
        <v>3</v>
      </c>
      <c r="G35" s="157">
        <f t="shared" si="90"/>
        <v>108</v>
      </c>
      <c r="H35" s="58">
        <f t="shared" si="77"/>
        <v>108</v>
      </c>
      <c r="I35" s="61">
        <f t="shared" si="91"/>
        <v>30</v>
      </c>
      <c r="J35" s="61">
        <f t="shared" si="92"/>
        <v>0</v>
      </c>
      <c r="K35" s="61">
        <f t="shared" si="92"/>
        <v>0</v>
      </c>
      <c r="L35" s="61">
        <f t="shared" si="92"/>
        <v>16</v>
      </c>
      <c r="M35" s="61">
        <f t="shared" si="92"/>
        <v>14</v>
      </c>
      <c r="N35" s="61">
        <f t="shared" si="92"/>
        <v>78</v>
      </c>
      <c r="O35" s="61">
        <f t="shared" si="92"/>
        <v>0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>
        <f t="shared" si="93"/>
        <v>0</v>
      </c>
      <c r="AC35" s="167"/>
      <c r="AD35" s="167"/>
      <c r="AE35" s="167">
        <v>16</v>
      </c>
      <c r="AF35" s="167">
        <v>14</v>
      </c>
      <c r="AG35" s="58">
        <v>78</v>
      </c>
      <c r="AH35" s="58"/>
      <c r="AI35" s="58"/>
      <c r="AJ35" s="58"/>
      <c r="AK35" s="58"/>
      <c r="AL35" s="58"/>
      <c r="AM35" s="58"/>
      <c r="AN35" s="58"/>
      <c r="AO35" s="58">
        <f t="shared" si="83"/>
        <v>3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>
        <f t="shared" si="75"/>
        <v>0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</row>
    <row r="36" s="23" customFormat="1" ht="11.25">
      <c r="A36" s="168" t="s">
        <v>65</v>
      </c>
      <c r="B36" s="169" t="s">
        <v>102</v>
      </c>
      <c r="C36" s="170"/>
      <c r="D36" s="170"/>
      <c r="E36" s="171"/>
      <c r="F36" s="171">
        <f>F34+F35</f>
        <v>6</v>
      </c>
      <c r="G36" s="171">
        <f t="shared" ref="G36:BB36" si="94">G34+G35</f>
        <v>216</v>
      </c>
      <c r="H36" s="171">
        <f t="shared" si="77"/>
        <v>216</v>
      </c>
      <c r="I36" s="171">
        <f t="shared" si="94"/>
        <v>94</v>
      </c>
      <c r="J36" s="171">
        <f t="shared" si="94"/>
        <v>0</v>
      </c>
      <c r="K36" s="171">
        <f t="shared" si="94"/>
        <v>36</v>
      </c>
      <c r="L36" s="171">
        <f t="shared" si="94"/>
        <v>30</v>
      </c>
      <c r="M36" s="171">
        <f t="shared" si="94"/>
        <v>28</v>
      </c>
      <c r="N36" s="171">
        <f t="shared" si="94"/>
        <v>122</v>
      </c>
      <c r="O36" s="171">
        <f t="shared" si="94"/>
        <v>0</v>
      </c>
      <c r="P36" s="171">
        <f t="shared" si="94"/>
        <v>0</v>
      </c>
      <c r="Q36" s="171">
        <f t="shared" si="94"/>
        <v>0</v>
      </c>
      <c r="R36" s="171">
        <f t="shared" si="94"/>
        <v>0</v>
      </c>
      <c r="S36" s="171">
        <f t="shared" si="94"/>
        <v>0</v>
      </c>
      <c r="T36" s="171">
        <f t="shared" si="94"/>
        <v>0</v>
      </c>
      <c r="U36" s="171">
        <f t="shared" si="94"/>
        <v>0</v>
      </c>
      <c r="V36" s="171">
        <f t="shared" si="94"/>
        <v>0</v>
      </c>
      <c r="W36" s="171">
        <f t="shared" si="94"/>
        <v>0</v>
      </c>
      <c r="X36" s="171">
        <f t="shared" si="94"/>
        <v>0</v>
      </c>
      <c r="Y36" s="171">
        <f t="shared" si="94"/>
        <v>0</v>
      </c>
      <c r="Z36" s="171">
        <f t="shared" si="94"/>
        <v>0</v>
      </c>
      <c r="AA36" s="171">
        <f t="shared" si="94"/>
        <v>0</v>
      </c>
      <c r="AB36" s="171">
        <f t="shared" si="94"/>
        <v>0</v>
      </c>
      <c r="AC36" s="171">
        <f t="shared" si="94"/>
        <v>0</v>
      </c>
      <c r="AD36" s="171">
        <f t="shared" si="94"/>
        <v>0</v>
      </c>
      <c r="AE36" s="171">
        <f t="shared" si="94"/>
        <v>16</v>
      </c>
      <c r="AF36" s="171">
        <f t="shared" si="94"/>
        <v>14</v>
      </c>
      <c r="AG36" s="171">
        <f t="shared" si="94"/>
        <v>78</v>
      </c>
      <c r="AH36" s="171">
        <f t="shared" si="94"/>
        <v>0</v>
      </c>
      <c r="AI36" s="171">
        <f t="shared" si="94"/>
        <v>0</v>
      </c>
      <c r="AJ36" s="171">
        <f t="shared" si="94"/>
        <v>0</v>
      </c>
      <c r="AK36" s="171">
        <f t="shared" si="94"/>
        <v>0</v>
      </c>
      <c r="AL36" s="171">
        <f t="shared" si="94"/>
        <v>0</v>
      </c>
      <c r="AM36" s="171">
        <f t="shared" si="94"/>
        <v>0</v>
      </c>
      <c r="AN36" s="171">
        <f t="shared" si="94"/>
        <v>0</v>
      </c>
      <c r="AO36" s="171">
        <f t="shared" si="94"/>
        <v>3</v>
      </c>
      <c r="AP36" s="171">
        <f t="shared" si="94"/>
        <v>0</v>
      </c>
      <c r="AQ36" s="171">
        <f t="shared" si="94"/>
        <v>36</v>
      </c>
      <c r="AR36" s="171">
        <f t="shared" si="94"/>
        <v>14</v>
      </c>
      <c r="AS36" s="171">
        <f t="shared" si="94"/>
        <v>14</v>
      </c>
      <c r="AT36" s="171">
        <f t="shared" si="94"/>
        <v>44</v>
      </c>
      <c r="AU36" s="171">
        <f t="shared" si="94"/>
        <v>0</v>
      </c>
      <c r="AV36" s="171">
        <f t="shared" si="94"/>
        <v>0</v>
      </c>
      <c r="AW36" s="171">
        <f t="shared" si="94"/>
        <v>0</v>
      </c>
      <c r="AX36" s="171">
        <f t="shared" si="94"/>
        <v>0</v>
      </c>
      <c r="AY36" s="171">
        <f t="shared" si="94"/>
        <v>0</v>
      </c>
      <c r="AZ36" s="171">
        <f t="shared" si="94"/>
        <v>0</v>
      </c>
      <c r="BA36" s="171">
        <f t="shared" si="94"/>
        <v>0</v>
      </c>
      <c r="BB36" s="170">
        <f t="shared" si="94"/>
        <v>3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</row>
    <row r="37" s="24" customFormat="1" ht="11.25">
      <c r="A37" s="172" t="s">
        <v>107</v>
      </c>
      <c r="B37" s="173" t="s">
        <v>108</v>
      </c>
      <c r="C37" s="174"/>
      <c r="D37" s="175"/>
      <c r="E37" s="176"/>
      <c r="F37" s="174">
        <v>5</v>
      </c>
      <c r="G37" s="157">
        <f>F37*36</f>
        <v>180</v>
      </c>
      <c r="H37" s="58">
        <f t="shared" si="77"/>
        <v>180</v>
      </c>
      <c r="I37" s="61">
        <f>J37+K37+L37+M37+O37</f>
        <v>180</v>
      </c>
      <c r="J37" s="61">
        <f t="shared" ref="J37:O37" si="95">P37+V37+AC37+AI37+AP37+AV37</f>
        <v>0</v>
      </c>
      <c r="K37" s="61">
        <f t="shared" si="95"/>
        <v>0</v>
      </c>
      <c r="L37" s="61">
        <f t="shared" si="95"/>
        <v>0</v>
      </c>
      <c r="M37" s="61">
        <f t="shared" si="95"/>
        <v>0</v>
      </c>
      <c r="N37" s="61">
        <f t="shared" si="95"/>
        <v>0</v>
      </c>
      <c r="O37" s="61">
        <f t="shared" si="95"/>
        <v>180</v>
      </c>
      <c r="P37" s="174"/>
      <c r="Q37" s="174"/>
      <c r="R37" s="174"/>
      <c r="S37" s="174"/>
      <c r="T37" s="174"/>
      <c r="U37" s="174">
        <v>36</v>
      </c>
      <c r="V37" s="174"/>
      <c r="W37" s="174"/>
      <c r="X37" s="174"/>
      <c r="Y37" s="174"/>
      <c r="Z37" s="174"/>
      <c r="AA37" s="174">
        <v>36</v>
      </c>
      <c r="AB37" s="58">
        <f t="shared" si="93"/>
        <v>2</v>
      </c>
      <c r="AC37" s="174"/>
      <c r="AD37" s="174"/>
      <c r="AE37" s="174"/>
      <c r="AF37" s="174"/>
      <c r="AG37" s="174"/>
      <c r="AH37" s="174">
        <v>36</v>
      </c>
      <c r="AI37" s="174"/>
      <c r="AJ37" s="174"/>
      <c r="AK37" s="174"/>
      <c r="AL37" s="174"/>
      <c r="AM37" s="174"/>
      <c r="AN37" s="174">
        <v>36</v>
      </c>
      <c r="AO37" s="58">
        <f t="shared" si="83"/>
        <v>2</v>
      </c>
      <c r="AP37" s="174"/>
      <c r="AQ37" s="174"/>
      <c r="AR37" s="174"/>
      <c r="AS37" s="174"/>
      <c r="AT37" s="174"/>
      <c r="AU37" s="174">
        <v>36</v>
      </c>
      <c r="AV37" s="174"/>
      <c r="AW37" s="174"/>
      <c r="AX37" s="174"/>
      <c r="AY37" s="174"/>
      <c r="AZ37" s="174"/>
      <c r="BA37" s="174"/>
      <c r="BB37" s="58">
        <f t="shared" si="75"/>
        <v>1</v>
      </c>
    </row>
    <row r="38" s="23" customFormat="1" ht="11.25">
      <c r="A38" s="168" t="s">
        <v>65</v>
      </c>
      <c r="B38" s="169" t="s">
        <v>108</v>
      </c>
      <c r="C38" s="170"/>
      <c r="D38" s="170"/>
      <c r="E38" s="171"/>
      <c r="F38" s="171">
        <f>F37</f>
        <v>5</v>
      </c>
      <c r="G38" s="171">
        <f t="shared" ref="G38:BB38" si="96">G37</f>
        <v>180</v>
      </c>
      <c r="H38" s="171">
        <f t="shared" si="77"/>
        <v>180</v>
      </c>
      <c r="I38" s="171">
        <f t="shared" si="96"/>
        <v>180</v>
      </c>
      <c r="J38" s="171">
        <f t="shared" si="96"/>
        <v>0</v>
      </c>
      <c r="K38" s="171">
        <f t="shared" si="96"/>
        <v>0</v>
      </c>
      <c r="L38" s="171">
        <f t="shared" si="96"/>
        <v>0</v>
      </c>
      <c r="M38" s="171">
        <f t="shared" si="96"/>
        <v>0</v>
      </c>
      <c r="N38" s="171">
        <f t="shared" si="96"/>
        <v>0</v>
      </c>
      <c r="O38" s="171">
        <f t="shared" si="96"/>
        <v>180</v>
      </c>
      <c r="P38" s="171">
        <f t="shared" si="96"/>
        <v>0</v>
      </c>
      <c r="Q38" s="171">
        <f t="shared" si="96"/>
        <v>0</v>
      </c>
      <c r="R38" s="171">
        <f t="shared" si="96"/>
        <v>0</v>
      </c>
      <c r="S38" s="171">
        <f t="shared" si="96"/>
        <v>0</v>
      </c>
      <c r="T38" s="171">
        <f t="shared" si="96"/>
        <v>0</v>
      </c>
      <c r="U38" s="171">
        <f t="shared" si="96"/>
        <v>36</v>
      </c>
      <c r="V38" s="171">
        <f t="shared" si="96"/>
        <v>0</v>
      </c>
      <c r="W38" s="171">
        <f t="shared" si="96"/>
        <v>0</v>
      </c>
      <c r="X38" s="171">
        <f t="shared" si="96"/>
        <v>0</v>
      </c>
      <c r="Y38" s="171">
        <f t="shared" si="96"/>
        <v>0</v>
      </c>
      <c r="Z38" s="171">
        <f t="shared" si="96"/>
        <v>0</v>
      </c>
      <c r="AA38" s="171">
        <f t="shared" si="96"/>
        <v>36</v>
      </c>
      <c r="AB38" s="171">
        <f t="shared" si="96"/>
        <v>2</v>
      </c>
      <c r="AC38" s="171">
        <f t="shared" si="96"/>
        <v>0</v>
      </c>
      <c r="AD38" s="171">
        <f t="shared" si="96"/>
        <v>0</v>
      </c>
      <c r="AE38" s="171">
        <f t="shared" si="96"/>
        <v>0</v>
      </c>
      <c r="AF38" s="171">
        <f t="shared" si="96"/>
        <v>0</v>
      </c>
      <c r="AG38" s="171">
        <f t="shared" si="96"/>
        <v>0</v>
      </c>
      <c r="AH38" s="171">
        <f t="shared" si="96"/>
        <v>36</v>
      </c>
      <c r="AI38" s="171">
        <f t="shared" si="96"/>
        <v>0</v>
      </c>
      <c r="AJ38" s="171">
        <f t="shared" si="96"/>
        <v>0</v>
      </c>
      <c r="AK38" s="171">
        <f t="shared" si="96"/>
        <v>0</v>
      </c>
      <c r="AL38" s="171">
        <f t="shared" si="96"/>
        <v>0</v>
      </c>
      <c r="AM38" s="171">
        <f t="shared" si="96"/>
        <v>0</v>
      </c>
      <c r="AN38" s="171">
        <f t="shared" si="96"/>
        <v>36</v>
      </c>
      <c r="AO38" s="171">
        <f t="shared" si="96"/>
        <v>2</v>
      </c>
      <c r="AP38" s="171">
        <f t="shared" si="96"/>
        <v>0</v>
      </c>
      <c r="AQ38" s="171">
        <f t="shared" si="96"/>
        <v>0</v>
      </c>
      <c r="AR38" s="171">
        <f t="shared" si="96"/>
        <v>0</v>
      </c>
      <c r="AS38" s="171">
        <f t="shared" si="96"/>
        <v>0</v>
      </c>
      <c r="AT38" s="171">
        <f t="shared" si="96"/>
        <v>0</v>
      </c>
      <c r="AU38" s="171">
        <f t="shared" si="96"/>
        <v>36</v>
      </c>
      <c r="AV38" s="171">
        <f t="shared" si="96"/>
        <v>0</v>
      </c>
      <c r="AW38" s="171">
        <f t="shared" si="96"/>
        <v>0</v>
      </c>
      <c r="AX38" s="171">
        <f t="shared" si="96"/>
        <v>0</v>
      </c>
      <c r="AY38" s="171">
        <f t="shared" si="96"/>
        <v>0</v>
      </c>
      <c r="AZ38" s="171">
        <f t="shared" si="96"/>
        <v>0</v>
      </c>
      <c r="BA38" s="171">
        <f t="shared" si="96"/>
        <v>0</v>
      </c>
      <c r="BB38" s="170">
        <f t="shared" si="96"/>
        <v>1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</row>
    <row r="39" s="23" customFormat="1" ht="11.25">
      <c r="A39" s="168" t="s">
        <v>65</v>
      </c>
      <c r="B39" s="169" t="s">
        <v>67</v>
      </c>
      <c r="C39" s="171"/>
      <c r="D39" s="177"/>
      <c r="E39" s="178"/>
      <c r="F39" s="179">
        <f>F26+F32+F36+F38</f>
        <v>27</v>
      </c>
      <c r="G39" s="179">
        <f>G26+G32+G36+G38</f>
        <v>972</v>
      </c>
      <c r="H39" s="179">
        <f t="shared" si="77"/>
        <v>972</v>
      </c>
      <c r="I39" s="179">
        <f t="shared" ref="I39:BB39" si="97">I26+I32+I36+I38</f>
        <v>638</v>
      </c>
      <c r="J39" s="179">
        <f t="shared" si="97"/>
        <v>110</v>
      </c>
      <c r="K39" s="179">
        <f t="shared" si="97"/>
        <v>182</v>
      </c>
      <c r="L39" s="179">
        <f t="shared" si="97"/>
        <v>80</v>
      </c>
      <c r="M39" s="179">
        <f t="shared" si="97"/>
        <v>86</v>
      </c>
      <c r="N39" s="179">
        <f t="shared" si="97"/>
        <v>334</v>
      </c>
      <c r="O39" s="179">
        <f t="shared" si="97"/>
        <v>180</v>
      </c>
      <c r="P39" s="179">
        <f t="shared" si="97"/>
        <v>24</v>
      </c>
      <c r="Q39" s="179">
        <f t="shared" si="97"/>
        <v>40</v>
      </c>
      <c r="R39" s="179">
        <f t="shared" si="97"/>
        <v>8</v>
      </c>
      <c r="S39" s="179">
        <f t="shared" si="97"/>
        <v>16</v>
      </c>
      <c r="T39" s="179">
        <f t="shared" si="97"/>
        <v>38</v>
      </c>
      <c r="U39" s="179">
        <f t="shared" si="97"/>
        <v>36</v>
      </c>
      <c r="V39" s="179">
        <f t="shared" si="97"/>
        <v>38</v>
      </c>
      <c r="W39" s="179">
        <f t="shared" si="97"/>
        <v>44</v>
      </c>
      <c r="X39" s="179">
        <f t="shared" si="97"/>
        <v>18</v>
      </c>
      <c r="Y39" s="179">
        <f t="shared" si="97"/>
        <v>26</v>
      </c>
      <c r="Z39" s="179">
        <f t="shared" si="97"/>
        <v>72</v>
      </c>
      <c r="AA39" s="179">
        <f t="shared" si="97"/>
        <v>36</v>
      </c>
      <c r="AB39" s="179">
        <f t="shared" si="97"/>
        <v>11</v>
      </c>
      <c r="AC39" s="179">
        <f t="shared" si="97"/>
        <v>28</v>
      </c>
      <c r="AD39" s="179">
        <f t="shared" si="97"/>
        <v>36</v>
      </c>
      <c r="AE39" s="179">
        <f t="shared" si="97"/>
        <v>32</v>
      </c>
      <c r="AF39" s="179">
        <f t="shared" si="97"/>
        <v>22</v>
      </c>
      <c r="AG39" s="179">
        <f t="shared" si="97"/>
        <v>158</v>
      </c>
      <c r="AH39" s="179">
        <f t="shared" si="97"/>
        <v>36</v>
      </c>
      <c r="AI39" s="179">
        <f t="shared" si="97"/>
        <v>20</v>
      </c>
      <c r="AJ39" s="179">
        <f t="shared" si="97"/>
        <v>26</v>
      </c>
      <c r="AK39" s="179">
        <f t="shared" si="97"/>
        <v>8</v>
      </c>
      <c r="AL39" s="179">
        <f t="shared" si="97"/>
        <v>8</v>
      </c>
      <c r="AM39" s="179">
        <f t="shared" si="97"/>
        <v>22</v>
      </c>
      <c r="AN39" s="179">
        <f t="shared" si="97"/>
        <v>36</v>
      </c>
      <c r="AO39" s="179">
        <f t="shared" si="97"/>
        <v>12</v>
      </c>
      <c r="AP39" s="179">
        <f t="shared" si="97"/>
        <v>0</v>
      </c>
      <c r="AQ39" s="179">
        <f t="shared" si="97"/>
        <v>36</v>
      </c>
      <c r="AR39" s="179">
        <f t="shared" si="97"/>
        <v>14</v>
      </c>
      <c r="AS39" s="179">
        <f t="shared" si="97"/>
        <v>14</v>
      </c>
      <c r="AT39" s="179">
        <f t="shared" si="97"/>
        <v>44</v>
      </c>
      <c r="AU39" s="179">
        <f t="shared" si="97"/>
        <v>36</v>
      </c>
      <c r="AV39" s="179">
        <f t="shared" si="97"/>
        <v>0</v>
      </c>
      <c r="AW39" s="179">
        <f t="shared" si="97"/>
        <v>0</v>
      </c>
      <c r="AX39" s="179">
        <f t="shared" si="97"/>
        <v>0</v>
      </c>
      <c r="AY39" s="179">
        <f t="shared" si="97"/>
        <v>0</v>
      </c>
      <c r="AZ39" s="179">
        <f t="shared" si="97"/>
        <v>0</v>
      </c>
      <c r="BA39" s="179">
        <f t="shared" si="97"/>
        <v>0</v>
      </c>
      <c r="BB39" s="180">
        <f t="shared" si="97"/>
        <v>4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</row>
    <row r="40" s="23" customFormat="1" ht="11.25">
      <c r="A40" s="54" t="s">
        <v>109</v>
      </c>
      <c r="B40" s="181" t="s">
        <v>110</v>
      </c>
      <c r="C40" s="182"/>
      <c r="D40" s="183"/>
      <c r="E40" s="18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63"/>
      <c r="AJ40" s="163"/>
      <c r="AK40" s="54"/>
      <c r="AL40" s="54"/>
      <c r="AM40" s="54"/>
      <c r="AN40" s="54"/>
      <c r="AO40" s="54"/>
      <c r="AP40" s="163"/>
      <c r="AQ40" s="163"/>
      <c r="AR40" s="54"/>
      <c r="AS40" s="54"/>
      <c r="AT40" s="54"/>
      <c r="AU40" s="54"/>
      <c r="AV40" s="163"/>
      <c r="AW40" s="163"/>
      <c r="AX40" s="54"/>
      <c r="AY40" s="54"/>
      <c r="AZ40" s="54"/>
      <c r="BA40" s="54"/>
      <c r="BB40" s="5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</row>
    <row r="41" s="53" customFormat="1" ht="11.25">
      <c r="A41" s="58" t="s">
        <v>111</v>
      </c>
      <c r="B41" s="63" t="s">
        <v>110</v>
      </c>
      <c r="C41" s="58"/>
      <c r="D41" s="58"/>
      <c r="E41" s="58"/>
      <c r="F41" s="58">
        <v>3</v>
      </c>
      <c r="G41" s="157">
        <f>F41*36</f>
        <v>108</v>
      </c>
      <c r="H41" s="58">
        <f t="shared" si="77"/>
        <v>108</v>
      </c>
      <c r="I41" s="61">
        <f>J41+K41+L41+M41+O41</f>
        <v>108</v>
      </c>
      <c r="J41" s="61">
        <f t="shared" ref="J41:O41" si="98">P41+V41+AC41+AI41+AP41+AV41</f>
        <v>0</v>
      </c>
      <c r="K41" s="61">
        <f t="shared" si="98"/>
        <v>0</v>
      </c>
      <c r="L41" s="61">
        <f t="shared" si="98"/>
        <v>0</v>
      </c>
      <c r="M41" s="61">
        <f t="shared" si="98"/>
        <v>0</v>
      </c>
      <c r="N41" s="61">
        <f t="shared" si="98"/>
        <v>0</v>
      </c>
      <c r="O41" s="61">
        <f t="shared" si="98"/>
        <v>108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f>SUM(P41:AA41)/36</f>
        <v>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f>SUM(AC41:AN41)/36</f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>
        <v>108</v>
      </c>
      <c r="BB41" s="58">
        <f>SUM(AP41:BA41)/36</f>
        <v>3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</row>
    <row r="42" s="23" customFormat="1" ht="11.25">
      <c r="A42" s="168" t="s">
        <v>65</v>
      </c>
      <c r="B42" s="169" t="s">
        <v>110</v>
      </c>
      <c r="C42" s="171"/>
      <c r="D42" s="177"/>
      <c r="E42" s="178"/>
      <c r="F42" s="171">
        <f>F41</f>
        <v>3</v>
      </c>
      <c r="G42" s="171">
        <f t="shared" ref="G42:BB42" si="99">G41</f>
        <v>108</v>
      </c>
      <c r="H42" s="171">
        <f t="shared" si="77"/>
        <v>108</v>
      </c>
      <c r="I42" s="171">
        <f t="shared" si="99"/>
        <v>108</v>
      </c>
      <c r="J42" s="171">
        <f t="shared" si="99"/>
        <v>0</v>
      </c>
      <c r="K42" s="171">
        <f t="shared" si="99"/>
        <v>0</v>
      </c>
      <c r="L42" s="171">
        <f t="shared" si="99"/>
        <v>0</v>
      </c>
      <c r="M42" s="171">
        <f t="shared" si="99"/>
        <v>0</v>
      </c>
      <c r="N42" s="171">
        <f t="shared" si="99"/>
        <v>0</v>
      </c>
      <c r="O42" s="171">
        <f t="shared" si="99"/>
        <v>108</v>
      </c>
      <c r="P42" s="171">
        <f t="shared" si="99"/>
        <v>0</v>
      </c>
      <c r="Q42" s="171">
        <f t="shared" si="99"/>
        <v>0</v>
      </c>
      <c r="R42" s="171">
        <f t="shared" si="99"/>
        <v>0</v>
      </c>
      <c r="S42" s="171">
        <f t="shared" si="99"/>
        <v>0</v>
      </c>
      <c r="T42" s="171">
        <f t="shared" si="99"/>
        <v>0</v>
      </c>
      <c r="U42" s="171">
        <f t="shared" si="99"/>
        <v>0</v>
      </c>
      <c r="V42" s="171">
        <f t="shared" si="99"/>
        <v>0</v>
      </c>
      <c r="W42" s="171">
        <f t="shared" si="99"/>
        <v>0</v>
      </c>
      <c r="X42" s="171">
        <f t="shared" si="99"/>
        <v>0</v>
      </c>
      <c r="Y42" s="171">
        <f t="shared" si="99"/>
        <v>0</v>
      </c>
      <c r="Z42" s="171">
        <f t="shared" si="99"/>
        <v>0</v>
      </c>
      <c r="AA42" s="171">
        <f t="shared" si="99"/>
        <v>0</v>
      </c>
      <c r="AB42" s="171">
        <f t="shared" si="99"/>
        <v>0</v>
      </c>
      <c r="AC42" s="171">
        <f t="shared" si="99"/>
        <v>0</v>
      </c>
      <c r="AD42" s="171">
        <f t="shared" si="99"/>
        <v>0</v>
      </c>
      <c r="AE42" s="171">
        <f t="shared" si="99"/>
        <v>0</v>
      </c>
      <c r="AF42" s="171">
        <f t="shared" si="99"/>
        <v>0</v>
      </c>
      <c r="AG42" s="171">
        <f t="shared" si="99"/>
        <v>0</v>
      </c>
      <c r="AH42" s="171">
        <f t="shared" si="99"/>
        <v>0</v>
      </c>
      <c r="AI42" s="171">
        <f t="shared" si="99"/>
        <v>0</v>
      </c>
      <c r="AJ42" s="171">
        <f t="shared" si="99"/>
        <v>0</v>
      </c>
      <c r="AK42" s="171">
        <f t="shared" si="99"/>
        <v>0</v>
      </c>
      <c r="AL42" s="171">
        <f t="shared" si="99"/>
        <v>0</v>
      </c>
      <c r="AM42" s="171">
        <f t="shared" si="99"/>
        <v>0</v>
      </c>
      <c r="AN42" s="171">
        <f t="shared" si="99"/>
        <v>0</v>
      </c>
      <c r="AO42" s="171">
        <f t="shared" si="99"/>
        <v>0</v>
      </c>
      <c r="AP42" s="171">
        <f t="shared" si="99"/>
        <v>0</v>
      </c>
      <c r="AQ42" s="171">
        <f t="shared" si="99"/>
        <v>0</v>
      </c>
      <c r="AR42" s="171">
        <f t="shared" si="99"/>
        <v>0</v>
      </c>
      <c r="AS42" s="171">
        <f t="shared" si="99"/>
        <v>0</v>
      </c>
      <c r="AT42" s="171">
        <f t="shared" si="99"/>
        <v>0</v>
      </c>
      <c r="AU42" s="171">
        <f t="shared" si="99"/>
        <v>0</v>
      </c>
      <c r="AV42" s="171">
        <f t="shared" si="99"/>
        <v>0</v>
      </c>
      <c r="AW42" s="171">
        <f t="shared" si="99"/>
        <v>0</v>
      </c>
      <c r="AX42" s="171">
        <f t="shared" si="99"/>
        <v>0</v>
      </c>
      <c r="AY42" s="171">
        <f t="shared" si="99"/>
        <v>0</v>
      </c>
      <c r="AZ42" s="171">
        <f t="shared" si="99"/>
        <v>0</v>
      </c>
      <c r="BA42" s="171">
        <f t="shared" si="99"/>
        <v>108</v>
      </c>
      <c r="BB42" s="170">
        <f t="shared" si="99"/>
        <v>3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</row>
    <row r="43" s="184" customFormat="1" ht="16.5" customHeight="1">
      <c r="A43" s="170"/>
      <c r="B43" s="185" t="s">
        <v>112</v>
      </c>
      <c r="C43" s="171"/>
      <c r="D43" s="177"/>
      <c r="E43" s="178"/>
      <c r="F43" s="179">
        <f>F42+F39+F12</f>
        <v>180</v>
      </c>
      <c r="G43" s="180">
        <f>G42+G39+G12</f>
        <v>6480</v>
      </c>
      <c r="H43" s="170">
        <f t="shared" si="77"/>
        <v>6480</v>
      </c>
      <c r="I43" s="186">
        <f>J43+K43+L43+M43+O43</f>
        <v>1946</v>
      </c>
      <c r="J43" s="186">
        <f t="shared" ref="J43:O43" si="100">P43+V43+AC43+AI43+AP43+AV43</f>
        <v>122</v>
      </c>
      <c r="K43" s="186">
        <f t="shared" si="100"/>
        <v>270</v>
      </c>
      <c r="L43" s="186">
        <f t="shared" si="100"/>
        <v>847</v>
      </c>
      <c r="M43" s="186">
        <f t="shared" si="100"/>
        <v>203</v>
      </c>
      <c r="N43" s="186">
        <f t="shared" si="100"/>
        <v>4534</v>
      </c>
      <c r="O43" s="186">
        <f t="shared" si="100"/>
        <v>504</v>
      </c>
      <c r="P43" s="180">
        <f t="shared" ref="P43:BA43" si="101">P42+P39+P12</f>
        <v>24</v>
      </c>
      <c r="Q43" s="180">
        <f t="shared" si="101"/>
        <v>44</v>
      </c>
      <c r="R43" s="180">
        <f t="shared" si="101"/>
        <v>108</v>
      </c>
      <c r="S43" s="180">
        <f t="shared" si="101"/>
        <v>30</v>
      </c>
      <c r="T43" s="180">
        <f t="shared" si="101"/>
        <v>708</v>
      </c>
      <c r="U43" s="180">
        <f t="shared" si="101"/>
        <v>72</v>
      </c>
      <c r="V43" s="180">
        <f t="shared" si="101"/>
        <v>46</v>
      </c>
      <c r="W43" s="180">
        <f t="shared" si="101"/>
        <v>64</v>
      </c>
      <c r="X43" s="180">
        <f t="shared" si="101"/>
        <v>187</v>
      </c>
      <c r="Y43" s="180">
        <f t="shared" si="101"/>
        <v>55</v>
      </c>
      <c r="Z43" s="180">
        <f t="shared" si="101"/>
        <v>750</v>
      </c>
      <c r="AA43" s="180">
        <f t="shared" si="101"/>
        <v>72</v>
      </c>
      <c r="AB43" s="180">
        <f t="shared" si="101"/>
        <v>60</v>
      </c>
      <c r="AC43" s="180">
        <f t="shared" si="101"/>
        <v>32</v>
      </c>
      <c r="AD43" s="180">
        <f t="shared" si="101"/>
        <v>62</v>
      </c>
      <c r="AE43" s="180">
        <f t="shared" si="101"/>
        <v>175</v>
      </c>
      <c r="AF43" s="180">
        <f t="shared" si="101"/>
        <v>48</v>
      </c>
      <c r="AG43" s="180">
        <f t="shared" si="101"/>
        <v>809</v>
      </c>
      <c r="AH43" s="180">
        <f t="shared" si="101"/>
        <v>72</v>
      </c>
      <c r="AI43" s="180">
        <f t="shared" si="101"/>
        <v>20</v>
      </c>
      <c r="AJ43" s="180">
        <f t="shared" si="101"/>
        <v>36</v>
      </c>
      <c r="AK43" s="180">
        <f t="shared" si="101"/>
        <v>114</v>
      </c>
      <c r="AL43" s="180">
        <f t="shared" si="101"/>
        <v>32</v>
      </c>
      <c r="AM43" s="180">
        <f t="shared" si="101"/>
        <v>688</v>
      </c>
      <c r="AN43" s="180">
        <f t="shared" si="101"/>
        <v>72</v>
      </c>
      <c r="AO43" s="180">
        <f t="shared" si="101"/>
        <v>60</v>
      </c>
      <c r="AP43" s="180">
        <f t="shared" si="101"/>
        <v>0</v>
      </c>
      <c r="AQ43" s="180">
        <f t="shared" si="101"/>
        <v>48</v>
      </c>
      <c r="AR43" s="180">
        <f t="shared" si="101"/>
        <v>126</v>
      </c>
      <c r="AS43" s="180">
        <f t="shared" si="101"/>
        <v>26</v>
      </c>
      <c r="AT43" s="180">
        <f t="shared" si="101"/>
        <v>824</v>
      </c>
      <c r="AU43" s="180">
        <f t="shared" si="101"/>
        <v>72</v>
      </c>
      <c r="AV43" s="180">
        <f t="shared" si="101"/>
        <v>0</v>
      </c>
      <c r="AW43" s="180">
        <f t="shared" si="101"/>
        <v>16</v>
      </c>
      <c r="AX43" s="180">
        <f t="shared" si="101"/>
        <v>137</v>
      </c>
      <c r="AY43" s="180">
        <f t="shared" si="101"/>
        <v>12</v>
      </c>
      <c r="AZ43" s="180">
        <f t="shared" si="101"/>
        <v>755</v>
      </c>
      <c r="BA43" s="180">
        <f t="shared" si="101"/>
        <v>144</v>
      </c>
      <c r="BB43" s="180">
        <f>BB42+BB39+BB12</f>
        <v>60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</row>
    <row r="44" s="23" customFormat="1" ht="11.25">
      <c r="A44" s="21"/>
      <c r="B44" s="118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96" workbookViewId="0">
      <selection activeCell="A8" activeCellId="0" sqref="A8"/>
    </sheetView>
  </sheetViews>
  <sheetFormatPr defaultColWidth="9.140625" defaultRowHeight="12.75"/>
  <cols>
    <col customWidth="1" min="1" max="1" style="3" width="130.140625"/>
    <col customWidth="1" hidden="1" min="2" max="2" style="3" width="17.7109375"/>
    <col customWidth="1" hidden="1" min="3" max="3" style="3" width="9"/>
    <col customWidth="1" min="4" max="1025" style="3" width="9"/>
    <col min="1026" max="16384" style="3" width="9.140625"/>
  </cols>
  <sheetData>
    <row r="1" ht="15">
      <c r="A1" s="1" t="s">
        <v>0</v>
      </c>
      <c r="B1" s="2"/>
    </row>
    <row r="2" ht="15">
      <c r="A2" s="1" t="s">
        <v>1</v>
      </c>
      <c r="B2" s="2"/>
    </row>
    <row r="3" ht="22.5" customHeight="1">
      <c r="A3" s="4" t="s">
        <v>113</v>
      </c>
      <c r="B3" s="2"/>
    </row>
    <row r="4" ht="17.25">
      <c r="A4" s="5" t="s">
        <v>3</v>
      </c>
      <c r="B4" s="2"/>
    </row>
    <row r="5" ht="17.25">
      <c r="A5" s="5" t="s">
        <v>114</v>
      </c>
      <c r="B5" s="2"/>
    </row>
    <row r="6" ht="17.25">
      <c r="A6" s="5" t="s">
        <v>115</v>
      </c>
      <c r="B6" s="2"/>
    </row>
    <row r="7" ht="17.25">
      <c r="A7" s="6" t="s">
        <v>5</v>
      </c>
      <c r="B7" s="2"/>
    </row>
    <row r="8" ht="17.25">
      <c r="A8" s="5" t="s">
        <v>116</v>
      </c>
      <c r="B8" s="2"/>
    </row>
    <row r="9" ht="8.25" customHeight="1">
      <c r="A9" s="5"/>
      <c r="B9" s="2"/>
    </row>
    <row r="10" ht="17.25">
      <c r="A10" s="7" t="s">
        <v>7</v>
      </c>
      <c r="B10" s="8" t="s">
        <v>8</v>
      </c>
      <c r="C10" s="9" t="s">
        <v>9</v>
      </c>
    </row>
    <row r="11" ht="8.25" customHeight="1">
      <c r="A11" s="7"/>
      <c r="B11" s="8"/>
      <c r="C11" s="9"/>
    </row>
    <row r="12" ht="17.25">
      <c r="A12" s="10" t="s">
        <v>10</v>
      </c>
      <c r="B12" s="11"/>
    </row>
    <row r="13" ht="17.25">
      <c r="A13" s="12" t="s">
        <v>124</v>
      </c>
      <c r="B13" s="2"/>
    </row>
    <row r="14" ht="17.25">
      <c r="A14" s="13"/>
      <c r="B14" s="2"/>
    </row>
    <row r="15" ht="17.25">
      <c r="A15" s="13" t="s">
        <v>12</v>
      </c>
      <c r="B15" s="2"/>
    </row>
    <row r="16" ht="17.25">
      <c r="A16" s="13" t="s">
        <v>13</v>
      </c>
      <c r="B16" s="2"/>
    </row>
    <row r="17" ht="17.25">
      <c r="A17" s="4" t="s">
        <v>118</v>
      </c>
      <c r="B17" s="2"/>
      <c r="C17" s="14"/>
      <c r="D17" s="14"/>
    </row>
    <row r="18" ht="30">
      <c r="A18" s="15" t="s">
        <v>15</v>
      </c>
      <c r="B18" s="2"/>
      <c r="C18" s="14"/>
      <c r="D18" s="14"/>
    </row>
    <row r="19" ht="15">
      <c r="A19" s="16" t="s">
        <v>16</v>
      </c>
      <c r="B19" s="2"/>
    </row>
    <row r="20" ht="39" customHeight="1">
      <c r="A20" s="17" t="s">
        <v>17</v>
      </c>
      <c r="B20" s="2"/>
    </row>
    <row r="21" ht="15.75" customHeight="1">
      <c r="A21" s="18" t="s">
        <v>18</v>
      </c>
      <c r="B21" s="18"/>
      <c r="C21" s="18"/>
      <c r="D21" s="18"/>
    </row>
    <row r="22">
      <c r="A22" s="19" t="s">
        <v>19</v>
      </c>
      <c r="B22" s="19"/>
      <c r="C22" s="19"/>
      <c r="D22" s="19"/>
    </row>
    <row r="23" ht="25.5" customHeight="1">
      <c r="A23" s="20" t="s">
        <v>20</v>
      </c>
      <c r="B23" s="20"/>
      <c r="C23" s="20"/>
      <c r="D23" s="20"/>
    </row>
  </sheetData>
  <mergeCells count="3">
    <mergeCell ref="A21:D21"/>
    <mergeCell ref="A22:D22"/>
    <mergeCell ref="A23:D23"/>
  </mergeCells>
  <printOptions headings="0" gridLines="1"/>
  <pageMargins left="1.2993055555555602" right="0.70833333333333315" top="0.74791666666666701" bottom="0.74791666666666701" header="0.51180555555555496" footer="0.51180555555555496"/>
  <pageSetup paperSize="9" scale="97" firstPageNumber="0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30" workbookViewId="0">
      <pane xSplit="5" ySplit="3" topLeftCell="F4" activePane="bottomRight" state="frozen"/>
      <selection activeCell="F4" activeCellId="0" sqref="F4"/>
    </sheetView>
  </sheetViews>
  <sheetFormatPr defaultColWidth="9.140625" defaultRowHeight="12.75"/>
  <cols>
    <col customWidth="1" min="1" max="1" style="21" width="9.140625"/>
    <col customWidth="1" min="2" max="2" style="118" width="55.28515625"/>
    <col customWidth="1" min="3" max="3" style="23" width="4.85546875"/>
    <col customWidth="1" min="4" max="4" style="23" width="4.28515625"/>
    <col customWidth="1" min="5" max="5" style="23" width="5.28515625"/>
    <col customWidth="1" min="6" max="6" style="23" width="6.28515625"/>
    <col customWidth="1" min="7" max="7" style="23" width="5.7109375"/>
    <col customWidth="1" hidden="1" min="8" max="8" style="23" width="4.7109375"/>
    <col customWidth="1" min="9" max="9" style="23" width="6.7109375"/>
    <col customWidth="1" min="10" max="10" style="23" width="5.28515625"/>
    <col customWidth="1" min="11" max="13" style="23" width="5"/>
    <col customWidth="1" min="14" max="14" style="23" width="6.28515625"/>
    <col customWidth="1" min="15" max="18" style="23" width="4.5703125"/>
    <col customWidth="1" min="19" max="19" style="23" width="4.85546875"/>
    <col customWidth="1" min="20" max="20" style="23" width="5.140625"/>
    <col customWidth="1" min="21" max="21" style="23" width="4.85546875"/>
    <col customWidth="1" min="22" max="24" style="23" width="4.5703125"/>
    <col customWidth="1" min="25" max="27" style="23" width="4.85546875"/>
    <col customWidth="1" min="28" max="28" style="23" width="4.5703125"/>
    <col customWidth="1" min="29" max="29" style="23" width="4"/>
    <col customWidth="1" min="30" max="30" style="23" width="5.140625"/>
    <col customWidth="1" min="31" max="31" style="23" width="5"/>
    <col customWidth="1" min="32" max="33" style="23" width="5.7109375"/>
    <col customWidth="1" min="34" max="34" style="23" width="3.7109375"/>
    <col customWidth="1" min="35" max="35" style="23" width="4"/>
    <col customWidth="1" min="36" max="36" style="23" width="5.28515625"/>
    <col customWidth="1" min="37" max="37" style="23" width="4.7109375"/>
    <col customWidth="1" min="38" max="38" style="23" width="4.85546875"/>
    <col customWidth="1" min="39" max="39" style="23" width="5.140625"/>
    <col customWidth="1" min="40" max="40" style="23" width="4.85546875"/>
    <col customWidth="1" min="41" max="41" style="23" width="5.140625"/>
    <col customWidth="1" min="42" max="43" style="23" width="4"/>
    <col customWidth="1" min="44" max="44" style="23" width="3.28515625"/>
    <col customWidth="1" min="45" max="45" style="23" width="2.42578125"/>
    <col customWidth="1" min="46" max="46" style="23" width="5.140625"/>
    <col customWidth="1" min="47" max="47" style="23" width="4.85546875"/>
    <col customWidth="1" min="48" max="48" style="23" width="4"/>
    <col customWidth="1" min="49" max="49" style="23" width="5.28515625"/>
    <col customWidth="1" min="50" max="50" style="23" width="5.5703125"/>
    <col customWidth="1" min="51" max="51" style="23" width="4.5703125"/>
    <col customWidth="1" min="52" max="52" style="23" width="5.140625"/>
    <col customWidth="1" min="53" max="53" style="23" width="4.85546875"/>
    <col customWidth="1" min="54" max="54" style="23" width="5.140625"/>
    <col customWidth="1" min="55" max="55" style="24" width="45"/>
    <col customWidth="1" min="56" max="87" style="24" width="9.140625"/>
    <col customWidth="1" min="88" max="236" style="23" width="9.140625"/>
    <col customWidth="1" min="237" max="1004" style="9" width="9.140625"/>
    <col min="1005" max="16384" style="9" width="9.140625"/>
  </cols>
  <sheetData>
    <row r="1" ht="12.75" hidden="1" customHeight="1">
      <c r="AK1" s="21"/>
      <c r="AL1" s="21"/>
      <c r="AR1" s="21"/>
      <c r="AS1" s="21"/>
      <c r="AX1" s="21"/>
      <c r="AY1" s="21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</row>
    <row r="2" ht="12.75" hidden="1" customHeight="1"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</row>
    <row r="3" s="23" customFormat="1" ht="22.5" customHeight="1">
      <c r="A3" s="119" t="s">
        <v>21</v>
      </c>
      <c r="B3" s="120" t="s">
        <v>22</v>
      </c>
      <c r="C3" s="121" t="s">
        <v>23</v>
      </c>
      <c r="D3" s="122"/>
      <c r="E3" s="123"/>
      <c r="F3" s="124" t="s">
        <v>24</v>
      </c>
      <c r="G3" s="125" t="s">
        <v>25</v>
      </c>
      <c r="H3" s="126"/>
      <c r="I3" s="127" t="s">
        <v>26</v>
      </c>
      <c r="J3" s="128"/>
      <c r="K3" s="128"/>
      <c r="L3" s="128"/>
      <c r="M3" s="128"/>
      <c r="N3" s="128"/>
      <c r="O3" s="129"/>
      <c r="P3" s="130" t="s">
        <v>27</v>
      </c>
      <c r="Q3" s="131"/>
      <c r="R3" s="131"/>
      <c r="S3" s="131"/>
      <c r="T3" s="131"/>
      <c r="U3" s="131"/>
      <c r="V3" s="130" t="s">
        <v>28</v>
      </c>
      <c r="W3" s="131"/>
      <c r="X3" s="131"/>
      <c r="Y3" s="131"/>
      <c r="Z3" s="131"/>
      <c r="AA3" s="131"/>
      <c r="AB3" s="132"/>
      <c r="AC3" s="130" t="s">
        <v>29</v>
      </c>
      <c r="AD3" s="131"/>
      <c r="AE3" s="131"/>
      <c r="AF3" s="131"/>
      <c r="AG3" s="131"/>
      <c r="AH3" s="131"/>
      <c r="AI3" s="130" t="s">
        <v>30</v>
      </c>
      <c r="AJ3" s="131"/>
      <c r="AK3" s="131"/>
      <c r="AL3" s="131"/>
      <c r="AM3" s="131"/>
      <c r="AN3" s="131"/>
      <c r="AO3" s="132"/>
      <c r="AP3" s="130" t="s">
        <v>31</v>
      </c>
      <c r="AQ3" s="131"/>
      <c r="AR3" s="131"/>
      <c r="AS3" s="131"/>
      <c r="AT3" s="131"/>
      <c r="AU3" s="131"/>
      <c r="AV3" s="130" t="s">
        <v>32</v>
      </c>
      <c r="AW3" s="131"/>
      <c r="AX3" s="131"/>
      <c r="AY3" s="131"/>
      <c r="AZ3" s="131"/>
      <c r="BA3" s="131"/>
      <c r="BB3" s="132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</row>
    <row r="4" s="23" customFormat="1" ht="20.25" customHeight="1">
      <c r="A4" s="133"/>
      <c r="B4" s="134"/>
      <c r="C4" s="135" t="s">
        <v>33</v>
      </c>
      <c r="D4" s="135" t="s">
        <v>34</v>
      </c>
      <c r="E4" s="135" t="s">
        <v>35</v>
      </c>
      <c r="F4" s="136"/>
      <c r="G4" s="137"/>
      <c r="H4" s="138"/>
      <c r="I4" s="130" t="s">
        <v>36</v>
      </c>
      <c r="J4" s="131"/>
      <c r="K4" s="131"/>
      <c r="L4" s="131"/>
      <c r="M4" s="131"/>
      <c r="N4" s="131"/>
      <c r="O4" s="132"/>
      <c r="P4" s="130" t="s">
        <v>37</v>
      </c>
      <c r="Q4" s="139"/>
      <c r="R4" s="139"/>
      <c r="S4" s="139"/>
      <c r="T4" s="139"/>
      <c r="U4" s="140"/>
      <c r="V4" s="130" t="s">
        <v>37</v>
      </c>
      <c r="W4" s="131"/>
      <c r="X4" s="131"/>
      <c r="Y4" s="131"/>
      <c r="Z4" s="131"/>
      <c r="AA4" s="132"/>
      <c r="AB4" s="141" t="s">
        <v>24</v>
      </c>
      <c r="AC4" s="130" t="s">
        <v>37</v>
      </c>
      <c r="AD4" s="131"/>
      <c r="AE4" s="131"/>
      <c r="AF4" s="131"/>
      <c r="AG4" s="131"/>
      <c r="AH4" s="132"/>
      <c r="AI4" s="130" t="s">
        <v>37</v>
      </c>
      <c r="AJ4" s="131"/>
      <c r="AK4" s="131"/>
      <c r="AL4" s="131"/>
      <c r="AM4" s="131"/>
      <c r="AN4" s="132"/>
      <c r="AO4" s="141" t="s">
        <v>24</v>
      </c>
      <c r="AP4" s="130" t="s">
        <v>37</v>
      </c>
      <c r="AQ4" s="131"/>
      <c r="AR4" s="131"/>
      <c r="AS4" s="131"/>
      <c r="AT4" s="131"/>
      <c r="AU4" s="132"/>
      <c r="AV4" s="130" t="s">
        <v>37</v>
      </c>
      <c r="AW4" s="131"/>
      <c r="AX4" s="131"/>
      <c r="AY4" s="131"/>
      <c r="AZ4" s="131"/>
      <c r="BA4" s="132"/>
      <c r="BB4" s="141" t="s">
        <v>24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</row>
    <row r="5" s="142" customFormat="1" ht="85.5" customHeight="1">
      <c r="A5" s="143"/>
      <c r="B5" s="144"/>
      <c r="C5" s="145"/>
      <c r="D5" s="145"/>
      <c r="E5" s="145"/>
      <c r="F5" s="146"/>
      <c r="G5" s="147"/>
      <c r="H5" s="137"/>
      <c r="I5" s="148" t="s">
        <v>38</v>
      </c>
      <c r="J5" s="149" t="s">
        <v>39</v>
      </c>
      <c r="K5" s="149" t="s">
        <v>40</v>
      </c>
      <c r="L5" s="149" t="s">
        <v>41</v>
      </c>
      <c r="M5" s="149" t="s">
        <v>42</v>
      </c>
      <c r="N5" s="149" t="s">
        <v>43</v>
      </c>
      <c r="O5" s="149" t="s">
        <v>44</v>
      </c>
      <c r="P5" s="149" t="s">
        <v>39</v>
      </c>
      <c r="Q5" s="149" t="s">
        <v>40</v>
      </c>
      <c r="R5" s="149" t="s">
        <v>41</v>
      </c>
      <c r="S5" s="149" t="s">
        <v>42</v>
      </c>
      <c r="T5" s="149" t="s">
        <v>43</v>
      </c>
      <c r="U5" s="149" t="s">
        <v>44</v>
      </c>
      <c r="V5" s="149" t="s">
        <v>39</v>
      </c>
      <c r="W5" s="149" t="s">
        <v>40</v>
      </c>
      <c r="X5" s="149" t="s">
        <v>41</v>
      </c>
      <c r="Y5" s="149" t="s">
        <v>42</v>
      </c>
      <c r="Z5" s="149" t="s">
        <v>43</v>
      </c>
      <c r="AA5" s="149" t="s">
        <v>44</v>
      </c>
      <c r="AB5" s="150"/>
      <c r="AC5" s="149" t="s">
        <v>39</v>
      </c>
      <c r="AD5" s="149" t="s">
        <v>40</v>
      </c>
      <c r="AE5" s="149" t="s">
        <v>41</v>
      </c>
      <c r="AF5" s="149" t="s">
        <v>42</v>
      </c>
      <c r="AG5" s="149" t="s">
        <v>43</v>
      </c>
      <c r="AH5" s="149" t="s">
        <v>44</v>
      </c>
      <c r="AI5" s="149" t="s">
        <v>39</v>
      </c>
      <c r="AJ5" s="149" t="s">
        <v>40</v>
      </c>
      <c r="AK5" s="149" t="s">
        <v>41</v>
      </c>
      <c r="AL5" s="149" t="s">
        <v>42</v>
      </c>
      <c r="AM5" s="149" t="s">
        <v>43</v>
      </c>
      <c r="AN5" s="149" t="s">
        <v>44</v>
      </c>
      <c r="AO5" s="150"/>
      <c r="AP5" s="149" t="s">
        <v>39</v>
      </c>
      <c r="AQ5" s="149" t="s">
        <v>40</v>
      </c>
      <c r="AR5" s="149" t="s">
        <v>45</v>
      </c>
      <c r="AS5" s="149" t="s">
        <v>46</v>
      </c>
      <c r="AT5" s="149" t="s">
        <v>43</v>
      </c>
      <c r="AU5" s="149" t="s">
        <v>44</v>
      </c>
      <c r="AV5" s="149" t="s">
        <v>39</v>
      </c>
      <c r="AW5" s="149" t="s">
        <v>40</v>
      </c>
      <c r="AX5" s="149" t="s">
        <v>41</v>
      </c>
      <c r="AY5" s="149" t="s">
        <v>42</v>
      </c>
      <c r="AZ5" s="149" t="s">
        <v>43</v>
      </c>
      <c r="BA5" s="149" t="s">
        <v>44</v>
      </c>
      <c r="BB5" s="150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</row>
    <row r="6" s="53" customFormat="1" ht="11.25" customHeight="1">
      <c r="A6" s="54" t="s">
        <v>47</v>
      </c>
      <c r="B6" s="151" t="s">
        <v>48</v>
      </c>
      <c r="C6" s="54"/>
      <c r="D6" s="54"/>
      <c r="E6" s="54"/>
      <c r="F6" s="54"/>
      <c r="G6" s="54"/>
      <c r="H6" s="54"/>
      <c r="I6" s="56"/>
      <c r="J6" s="56"/>
      <c r="K6" s="56"/>
      <c r="L6" s="56"/>
      <c r="M6" s="56"/>
      <c r="N6" s="56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</row>
    <row r="7" s="23" customFormat="1" ht="22.5">
      <c r="A7" s="58" t="s">
        <v>49</v>
      </c>
      <c r="B7" s="127" t="s">
        <v>50</v>
      </c>
      <c r="C7" s="58"/>
      <c r="D7" s="58"/>
      <c r="E7" s="58"/>
      <c r="F7" s="60">
        <f>F9+F8</f>
        <v>134</v>
      </c>
      <c r="G7" s="58">
        <f t="shared" ref="G7:G9" si="102">F7*36</f>
        <v>4824</v>
      </c>
      <c r="H7" s="58">
        <f t="shared" ref="H7:H10" si="103">I7+N7</f>
        <v>4824</v>
      </c>
      <c r="I7" s="61">
        <f>I8+I9</f>
        <v>823</v>
      </c>
      <c r="J7" s="61">
        <f t="shared" ref="J7:O11" si="104">P7+V7+AC7+AI7+AP7+AV7</f>
        <v>0</v>
      </c>
      <c r="K7" s="61">
        <f t="shared" si="104"/>
        <v>68</v>
      </c>
      <c r="L7" s="61">
        <f t="shared" si="104"/>
        <v>683</v>
      </c>
      <c r="M7" s="61">
        <f t="shared" si="104"/>
        <v>72</v>
      </c>
      <c r="N7" s="61">
        <f t="shared" si="104"/>
        <v>4001</v>
      </c>
      <c r="O7" s="61">
        <f t="shared" si="104"/>
        <v>0</v>
      </c>
      <c r="P7" s="61">
        <f>P8+P9</f>
        <v>0</v>
      </c>
      <c r="Q7" s="61">
        <f t="shared" ref="Q7:AA7" si="105">Q8+Q9</f>
        <v>4</v>
      </c>
      <c r="R7" s="61">
        <f t="shared" si="105"/>
        <v>100</v>
      </c>
      <c r="S7" s="61">
        <f t="shared" si="105"/>
        <v>14</v>
      </c>
      <c r="T7" s="61">
        <f t="shared" si="105"/>
        <v>670</v>
      </c>
      <c r="U7" s="61">
        <f t="shared" si="105"/>
        <v>0</v>
      </c>
      <c r="V7" s="61">
        <f t="shared" si="105"/>
        <v>0</v>
      </c>
      <c r="W7" s="61">
        <f t="shared" si="105"/>
        <v>8</v>
      </c>
      <c r="X7" s="61">
        <f t="shared" si="105"/>
        <v>133</v>
      </c>
      <c r="Y7" s="61">
        <f t="shared" si="105"/>
        <v>20</v>
      </c>
      <c r="Z7" s="61">
        <f t="shared" si="105"/>
        <v>635</v>
      </c>
      <c r="AA7" s="61">
        <f t="shared" si="105"/>
        <v>0</v>
      </c>
      <c r="AB7" s="61">
        <f t="shared" ref="AB7:BB7" si="106">AB8+AB9</f>
        <v>44</v>
      </c>
      <c r="AC7" s="61">
        <f t="shared" si="106"/>
        <v>0</v>
      </c>
      <c r="AD7" s="61">
        <f t="shared" si="106"/>
        <v>18</v>
      </c>
      <c r="AE7" s="61">
        <f t="shared" si="106"/>
        <v>125</v>
      </c>
      <c r="AF7" s="61">
        <f t="shared" si="106"/>
        <v>10</v>
      </c>
      <c r="AG7" s="61">
        <f t="shared" si="106"/>
        <v>625</v>
      </c>
      <c r="AH7" s="61">
        <f t="shared" si="106"/>
        <v>0</v>
      </c>
      <c r="AI7" s="61">
        <f t="shared" si="106"/>
        <v>0</v>
      </c>
      <c r="AJ7" s="61">
        <f t="shared" si="106"/>
        <v>10</v>
      </c>
      <c r="AK7" s="61">
        <f t="shared" si="106"/>
        <v>100</v>
      </c>
      <c r="AL7" s="61">
        <f t="shared" si="106"/>
        <v>20</v>
      </c>
      <c r="AM7" s="61">
        <f t="shared" si="106"/>
        <v>640</v>
      </c>
      <c r="AN7" s="61">
        <f t="shared" si="106"/>
        <v>0</v>
      </c>
      <c r="AO7" s="61">
        <f t="shared" si="106"/>
        <v>43</v>
      </c>
      <c r="AP7" s="61">
        <f t="shared" si="106"/>
        <v>0</v>
      </c>
      <c r="AQ7" s="61">
        <f t="shared" si="106"/>
        <v>12</v>
      </c>
      <c r="AR7" s="61">
        <f t="shared" si="106"/>
        <v>100</v>
      </c>
      <c r="AS7" s="61">
        <f t="shared" si="106"/>
        <v>4</v>
      </c>
      <c r="AT7" s="61">
        <f t="shared" si="106"/>
        <v>728</v>
      </c>
      <c r="AU7" s="61">
        <f t="shared" si="106"/>
        <v>0</v>
      </c>
      <c r="AV7" s="61">
        <f t="shared" si="106"/>
        <v>0</v>
      </c>
      <c r="AW7" s="61">
        <f t="shared" si="106"/>
        <v>16</v>
      </c>
      <c r="AX7" s="61">
        <f t="shared" si="106"/>
        <v>125</v>
      </c>
      <c r="AY7" s="61">
        <f t="shared" si="106"/>
        <v>4</v>
      </c>
      <c r="AZ7" s="61">
        <f t="shared" si="106"/>
        <v>703</v>
      </c>
      <c r="BA7" s="61">
        <f t="shared" si="106"/>
        <v>0</v>
      </c>
      <c r="BB7" s="61">
        <f t="shared" si="106"/>
        <v>47</v>
      </c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</row>
    <row r="8" ht="18.75" customHeight="1">
      <c r="A8" s="58" t="s">
        <v>51</v>
      </c>
      <c r="B8" s="63" t="s">
        <v>52</v>
      </c>
      <c r="C8" s="58"/>
      <c r="D8" s="58"/>
      <c r="F8" s="60">
        <v>131</v>
      </c>
      <c r="G8" s="58">
        <f t="shared" si="102"/>
        <v>4716</v>
      </c>
      <c r="H8" s="58">
        <f t="shared" si="103"/>
        <v>4716</v>
      </c>
      <c r="I8" s="61">
        <f t="shared" ref="I8:I10" si="107">J8+K8+L8+M8+O8</f>
        <v>747</v>
      </c>
      <c r="J8" s="61">
        <f t="shared" si="104"/>
        <v>0</v>
      </c>
      <c r="K8" s="61">
        <f t="shared" si="104"/>
        <v>0</v>
      </c>
      <c r="L8" s="61">
        <f t="shared" si="104"/>
        <v>675</v>
      </c>
      <c r="M8" s="61">
        <f>S8+Y8+AF8+AL8+AS8+AY8</f>
        <v>72</v>
      </c>
      <c r="N8" s="61">
        <f>T8+Z8+AG8+AM8+AT8+AZ8</f>
        <v>3969</v>
      </c>
      <c r="O8" s="61">
        <f>U8+AA8+AH8+AN8+AU8+BA8</f>
        <v>0</v>
      </c>
      <c r="P8" s="61"/>
      <c r="Q8" s="61"/>
      <c r="R8" s="61">
        <v>100</v>
      </c>
      <c r="S8" s="61">
        <f>10+4</f>
        <v>14</v>
      </c>
      <c r="T8" s="58">
        <f>43*36/2-Q8-R8-S8</f>
        <v>660</v>
      </c>
      <c r="U8" s="58"/>
      <c r="V8" s="61"/>
      <c r="W8" s="61"/>
      <c r="X8" s="61">
        <v>125</v>
      </c>
      <c r="Y8" s="61">
        <f>10+10</f>
        <v>20</v>
      </c>
      <c r="Z8" s="58">
        <f>43*36/2-W8-X8-Y8</f>
        <v>629</v>
      </c>
      <c r="AA8" s="58"/>
      <c r="AB8" s="58">
        <f t="shared" ref="AB8:AB11" si="108">SUM(P8:AA8)/36</f>
        <v>43</v>
      </c>
      <c r="AC8" s="58"/>
      <c r="AD8" s="58"/>
      <c r="AE8" s="58">
        <v>125</v>
      </c>
      <c r="AF8" s="58">
        <v>10</v>
      </c>
      <c r="AG8" s="58">
        <f>42*36/2-AD8-AE8-AF8</f>
        <v>621</v>
      </c>
      <c r="AH8" s="58"/>
      <c r="AI8" s="58"/>
      <c r="AJ8" s="58"/>
      <c r="AK8" s="58">
        <v>100</v>
      </c>
      <c r="AL8" s="58">
        <f>10+10</f>
        <v>20</v>
      </c>
      <c r="AM8" s="58">
        <f>42*36/2-AJ8-AK8-AL8</f>
        <v>636</v>
      </c>
      <c r="AN8" s="58"/>
      <c r="AO8" s="58">
        <f t="shared" ref="AO8:AO11" si="109">SUM(AC8:AN8)/36</f>
        <v>42</v>
      </c>
      <c r="AP8" s="58"/>
      <c r="AQ8" s="58"/>
      <c r="AR8" s="58">
        <v>100</v>
      </c>
      <c r="AS8" s="58">
        <v>4</v>
      </c>
      <c r="AT8" s="58">
        <f>46*36/2-AQ8-AR8-AS8</f>
        <v>724</v>
      </c>
      <c r="AU8" s="58"/>
      <c r="AV8" s="58"/>
      <c r="AW8" s="58"/>
      <c r="AX8" s="58">
        <v>125</v>
      </c>
      <c r="AY8" s="58">
        <v>4</v>
      </c>
      <c r="AZ8" s="58">
        <f>46*36/2-AW8-AX8-AY8</f>
        <v>699</v>
      </c>
      <c r="BA8" s="58"/>
      <c r="BB8" s="58">
        <f t="shared" ref="BB8:BB37" si="110">SUM(AP8:BA8)/36</f>
        <v>46</v>
      </c>
      <c r="BC8" s="24" t="s">
        <v>53</v>
      </c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</row>
    <row r="9" ht="21">
      <c r="A9" s="58" t="s">
        <v>54</v>
      </c>
      <c r="B9" s="63" t="s">
        <v>55</v>
      </c>
      <c r="C9" s="58"/>
      <c r="D9" s="58"/>
      <c r="E9" s="63" t="s">
        <v>56</v>
      </c>
      <c r="F9" s="60">
        <v>3</v>
      </c>
      <c r="G9" s="58">
        <f t="shared" si="102"/>
        <v>108</v>
      </c>
      <c r="H9" s="58">
        <f t="shared" si="103"/>
        <v>108</v>
      </c>
      <c r="I9" s="61">
        <f t="shared" si="107"/>
        <v>76</v>
      </c>
      <c r="J9" s="61">
        <f t="shared" si="104"/>
        <v>0</v>
      </c>
      <c r="K9" s="61">
        <f t="shared" si="104"/>
        <v>68</v>
      </c>
      <c r="L9" s="61">
        <f t="shared" si="104"/>
        <v>8</v>
      </c>
      <c r="M9" s="61">
        <f t="shared" si="104"/>
        <v>0</v>
      </c>
      <c r="N9" s="61">
        <f t="shared" si="104"/>
        <v>32</v>
      </c>
      <c r="O9" s="61">
        <f t="shared" si="104"/>
        <v>0</v>
      </c>
      <c r="P9" s="61"/>
      <c r="Q9" s="61">
        <v>4</v>
      </c>
      <c r="R9" s="61"/>
      <c r="S9" s="61"/>
      <c r="T9" s="58">
        <v>10</v>
      </c>
      <c r="U9" s="58"/>
      <c r="V9" s="61"/>
      <c r="W9" s="61">
        <v>8</v>
      </c>
      <c r="X9" s="61">
        <v>8</v>
      </c>
      <c r="Y9" s="61"/>
      <c r="Z9" s="58">
        <v>6</v>
      </c>
      <c r="AA9" s="58"/>
      <c r="AB9" s="58">
        <f t="shared" si="108"/>
        <v>1</v>
      </c>
      <c r="AC9" s="58"/>
      <c r="AD9" s="58">
        <v>18</v>
      </c>
      <c r="AE9" s="58"/>
      <c r="AF9" s="58"/>
      <c r="AG9" s="58">
        <v>4</v>
      </c>
      <c r="AH9" s="58"/>
      <c r="AI9" s="58"/>
      <c r="AJ9" s="58">
        <v>10</v>
      </c>
      <c r="AK9" s="58"/>
      <c r="AL9" s="58"/>
      <c r="AM9" s="58">
        <v>4</v>
      </c>
      <c r="AN9" s="58"/>
      <c r="AO9" s="58">
        <f t="shared" si="109"/>
        <v>1</v>
      </c>
      <c r="AP9" s="58"/>
      <c r="AQ9" s="58">
        <v>12</v>
      </c>
      <c r="AR9" s="58"/>
      <c r="AS9" s="58"/>
      <c r="AT9" s="58">
        <v>4</v>
      </c>
      <c r="AU9" s="58"/>
      <c r="AV9" s="58"/>
      <c r="AW9" s="58">
        <v>16</v>
      </c>
      <c r="AX9" s="58"/>
      <c r="AY9" s="58"/>
      <c r="AZ9" s="58">
        <v>4</v>
      </c>
      <c r="BA9" s="58"/>
      <c r="BB9" s="58">
        <f t="shared" si="110"/>
        <v>1</v>
      </c>
      <c r="BC9" s="24" t="s">
        <v>57</v>
      </c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</row>
    <row r="10">
      <c r="A10" s="58" t="s">
        <v>58</v>
      </c>
      <c r="B10" s="63" t="s">
        <v>59</v>
      </c>
      <c r="C10" s="58"/>
      <c r="D10" s="58">
        <v>2.2999999999999998</v>
      </c>
      <c r="E10" s="63">
        <v>2.2999999999999998</v>
      </c>
      <c r="F10" s="60">
        <v>10</v>
      </c>
      <c r="G10" s="58">
        <f t="shared" ref="G10:G11" si="111">F10*36</f>
        <v>360</v>
      </c>
      <c r="H10" s="58">
        <f t="shared" si="103"/>
        <v>360</v>
      </c>
      <c r="I10" s="61">
        <f t="shared" si="107"/>
        <v>161</v>
      </c>
      <c r="J10" s="61">
        <f t="shared" si="104"/>
        <v>12</v>
      </c>
      <c r="K10" s="61">
        <f t="shared" si="104"/>
        <v>20</v>
      </c>
      <c r="L10" s="61">
        <f t="shared" si="104"/>
        <v>84</v>
      </c>
      <c r="M10" s="61">
        <f t="shared" si="104"/>
        <v>45</v>
      </c>
      <c r="N10" s="61">
        <f t="shared" si="104"/>
        <v>199</v>
      </c>
      <c r="O10" s="61">
        <f t="shared" si="104"/>
        <v>0</v>
      </c>
      <c r="P10" s="61"/>
      <c r="Q10" s="61"/>
      <c r="R10" s="61"/>
      <c r="S10" s="61"/>
      <c r="T10" s="58"/>
      <c r="U10" s="58"/>
      <c r="V10" s="61">
        <v>8</v>
      </c>
      <c r="W10" s="61">
        <v>12</v>
      </c>
      <c r="X10" s="61">
        <f>18+18</f>
        <v>36</v>
      </c>
      <c r="Y10" s="61">
        <v>9</v>
      </c>
      <c r="Z10" s="58">
        <f>34+9</f>
        <v>43</v>
      </c>
      <c r="AA10" s="58"/>
      <c r="AB10" s="58">
        <f t="shared" si="108"/>
        <v>3</v>
      </c>
      <c r="AC10" s="58">
        <v>4</v>
      </c>
      <c r="AD10" s="58">
        <v>8</v>
      </c>
      <c r="AE10" s="58">
        <f>12+6</f>
        <v>18</v>
      </c>
      <c r="AF10" s="58">
        <f>12+4</f>
        <v>16</v>
      </c>
      <c r="AG10" s="58">
        <v>26</v>
      </c>
      <c r="AH10" s="58"/>
      <c r="AI10" s="58"/>
      <c r="AJ10" s="58"/>
      <c r="AK10" s="58">
        <v>6</v>
      </c>
      <c r="AL10" s="58">
        <v>4</v>
      </c>
      <c r="AM10" s="58">
        <v>26</v>
      </c>
      <c r="AN10" s="58"/>
      <c r="AO10" s="58">
        <f t="shared" si="109"/>
        <v>3</v>
      </c>
      <c r="AP10" s="58"/>
      <c r="AQ10" s="58"/>
      <c r="AR10" s="58">
        <v>12</v>
      </c>
      <c r="AS10" s="58">
        <v>8</v>
      </c>
      <c r="AT10" s="58">
        <v>52</v>
      </c>
      <c r="AU10" s="58"/>
      <c r="AV10" s="58"/>
      <c r="AW10" s="58"/>
      <c r="AX10" s="58">
        <v>12</v>
      </c>
      <c r="AY10" s="58">
        <v>8</v>
      </c>
      <c r="AZ10" s="58">
        <v>52</v>
      </c>
      <c r="BA10" s="58"/>
      <c r="BB10" s="58">
        <f t="shared" si="110"/>
        <v>4</v>
      </c>
      <c r="BC10" s="24" t="s">
        <v>60</v>
      </c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</row>
    <row r="11" ht="21">
      <c r="A11" s="58" t="s">
        <v>61</v>
      </c>
      <c r="B11" s="63" t="s">
        <v>62</v>
      </c>
      <c r="C11" s="58"/>
      <c r="D11" s="58"/>
      <c r="E11" s="63" t="s">
        <v>119</v>
      </c>
      <c r="F11" s="60">
        <v>6</v>
      </c>
      <c r="G11" s="58">
        <f t="shared" si="111"/>
        <v>216</v>
      </c>
      <c r="H11" s="58">
        <f t="shared" ref="H11:H43" si="112">I11+N11</f>
        <v>216</v>
      </c>
      <c r="I11" s="61">
        <f>J11+K11+L11+M11+O11</f>
        <v>216</v>
      </c>
      <c r="J11" s="61">
        <f t="shared" si="104"/>
        <v>0</v>
      </c>
      <c r="K11" s="61">
        <f t="shared" si="104"/>
        <v>0</v>
      </c>
      <c r="L11" s="61">
        <f t="shared" si="104"/>
        <v>0</v>
      </c>
      <c r="M11" s="61">
        <f t="shared" si="104"/>
        <v>0</v>
      </c>
      <c r="N11" s="61">
        <f t="shared" si="104"/>
        <v>0</v>
      </c>
      <c r="O11" s="61">
        <f t="shared" si="104"/>
        <v>216</v>
      </c>
      <c r="P11" s="61"/>
      <c r="Q11" s="61"/>
      <c r="R11" s="61"/>
      <c r="S11" s="61"/>
      <c r="T11" s="58"/>
      <c r="U11" s="58">
        <v>36</v>
      </c>
      <c r="V11" s="61"/>
      <c r="W11" s="61"/>
      <c r="X11" s="61"/>
      <c r="Y11" s="61"/>
      <c r="Z11" s="58"/>
      <c r="AA11" s="58">
        <v>36</v>
      </c>
      <c r="AB11" s="58">
        <f t="shared" si="108"/>
        <v>2</v>
      </c>
      <c r="AC11" s="58"/>
      <c r="AD11" s="58"/>
      <c r="AE11" s="58"/>
      <c r="AF11" s="58"/>
      <c r="AG11" s="58"/>
      <c r="AH11" s="58">
        <v>36</v>
      </c>
      <c r="AI11" s="58"/>
      <c r="AJ11" s="58"/>
      <c r="AK11" s="58"/>
      <c r="AL11" s="58"/>
      <c r="AM11" s="58"/>
      <c r="AN11" s="58">
        <v>36</v>
      </c>
      <c r="AO11" s="58">
        <f t="shared" si="109"/>
        <v>2</v>
      </c>
      <c r="AP11" s="58"/>
      <c r="AQ11" s="58"/>
      <c r="AR11" s="58"/>
      <c r="AS11" s="58"/>
      <c r="AT11" s="58"/>
      <c r="AU11" s="58">
        <v>36</v>
      </c>
      <c r="AV11" s="58"/>
      <c r="AW11" s="58"/>
      <c r="AX11" s="58"/>
      <c r="AY11" s="58"/>
      <c r="AZ11" s="58"/>
      <c r="BA11" s="58">
        <v>36</v>
      </c>
      <c r="BB11" s="58">
        <f t="shared" si="110"/>
        <v>2</v>
      </c>
      <c r="BC11" s="24" t="s">
        <v>64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</row>
    <row r="12" s="64" customFormat="1" ht="11.25">
      <c r="A12" s="65" t="s">
        <v>65</v>
      </c>
      <c r="B12" s="152" t="s">
        <v>48</v>
      </c>
      <c r="C12" s="67"/>
      <c r="D12" s="67"/>
      <c r="E12" s="67"/>
      <c r="F12" s="68">
        <f>F7+F10+F11</f>
        <v>150</v>
      </c>
      <c r="G12" s="68">
        <f>G7+G10+G11</f>
        <v>5400</v>
      </c>
      <c r="H12" s="68">
        <f t="shared" si="112"/>
        <v>5400</v>
      </c>
      <c r="I12" s="68">
        <f>SUM(I8:I11)</f>
        <v>1200</v>
      </c>
      <c r="J12" s="68">
        <f t="shared" ref="J12:BA12" si="113">SUM(J8:J11)</f>
        <v>12</v>
      </c>
      <c r="K12" s="68">
        <f t="shared" si="113"/>
        <v>88</v>
      </c>
      <c r="L12" s="68">
        <f t="shared" si="113"/>
        <v>767</v>
      </c>
      <c r="M12" s="68">
        <f t="shared" si="113"/>
        <v>117</v>
      </c>
      <c r="N12" s="68">
        <f t="shared" si="113"/>
        <v>4200</v>
      </c>
      <c r="O12" s="68">
        <f t="shared" si="113"/>
        <v>216</v>
      </c>
      <c r="P12" s="68">
        <f t="shared" si="113"/>
        <v>0</v>
      </c>
      <c r="Q12" s="68">
        <f t="shared" si="113"/>
        <v>4</v>
      </c>
      <c r="R12" s="68">
        <f t="shared" si="113"/>
        <v>100</v>
      </c>
      <c r="S12" s="68">
        <f t="shared" si="113"/>
        <v>14</v>
      </c>
      <c r="T12" s="68">
        <f t="shared" si="113"/>
        <v>670</v>
      </c>
      <c r="U12" s="68">
        <f t="shared" si="113"/>
        <v>36</v>
      </c>
      <c r="V12" s="68">
        <f t="shared" si="113"/>
        <v>8</v>
      </c>
      <c r="W12" s="68">
        <f t="shared" si="113"/>
        <v>20</v>
      </c>
      <c r="X12" s="68">
        <f t="shared" si="113"/>
        <v>169</v>
      </c>
      <c r="Y12" s="68">
        <f t="shared" si="113"/>
        <v>29</v>
      </c>
      <c r="Z12" s="68">
        <f t="shared" si="113"/>
        <v>678</v>
      </c>
      <c r="AA12" s="68">
        <f t="shared" si="113"/>
        <v>36</v>
      </c>
      <c r="AB12" s="68">
        <f t="shared" si="113"/>
        <v>49</v>
      </c>
      <c r="AC12" s="68">
        <f t="shared" si="113"/>
        <v>4</v>
      </c>
      <c r="AD12" s="68">
        <f t="shared" si="113"/>
        <v>26</v>
      </c>
      <c r="AE12" s="68">
        <f t="shared" si="113"/>
        <v>143</v>
      </c>
      <c r="AF12" s="68">
        <f t="shared" si="113"/>
        <v>26</v>
      </c>
      <c r="AG12" s="68">
        <f t="shared" si="113"/>
        <v>651</v>
      </c>
      <c r="AH12" s="68">
        <f t="shared" si="113"/>
        <v>36</v>
      </c>
      <c r="AI12" s="68">
        <f t="shared" si="113"/>
        <v>0</v>
      </c>
      <c r="AJ12" s="68">
        <f t="shared" si="113"/>
        <v>10</v>
      </c>
      <c r="AK12" s="68">
        <f t="shared" si="113"/>
        <v>106</v>
      </c>
      <c r="AL12" s="68">
        <f t="shared" si="113"/>
        <v>24</v>
      </c>
      <c r="AM12" s="68">
        <f t="shared" si="113"/>
        <v>666</v>
      </c>
      <c r="AN12" s="68">
        <f t="shared" si="113"/>
        <v>36</v>
      </c>
      <c r="AO12" s="68">
        <f t="shared" si="113"/>
        <v>48</v>
      </c>
      <c r="AP12" s="68">
        <f t="shared" si="113"/>
        <v>0</v>
      </c>
      <c r="AQ12" s="68">
        <f t="shared" si="113"/>
        <v>12</v>
      </c>
      <c r="AR12" s="68">
        <f t="shared" si="113"/>
        <v>112</v>
      </c>
      <c r="AS12" s="68">
        <f t="shared" si="113"/>
        <v>12</v>
      </c>
      <c r="AT12" s="68">
        <f t="shared" si="113"/>
        <v>780</v>
      </c>
      <c r="AU12" s="68">
        <f t="shared" si="113"/>
        <v>36</v>
      </c>
      <c r="AV12" s="68">
        <f t="shared" si="113"/>
        <v>0</v>
      </c>
      <c r="AW12" s="68">
        <f t="shared" si="113"/>
        <v>16</v>
      </c>
      <c r="AX12" s="68">
        <f t="shared" si="113"/>
        <v>137</v>
      </c>
      <c r="AY12" s="68">
        <f t="shared" si="113"/>
        <v>12</v>
      </c>
      <c r="AZ12" s="68">
        <f t="shared" si="113"/>
        <v>755</v>
      </c>
      <c r="BA12" s="68">
        <f t="shared" si="113"/>
        <v>36</v>
      </c>
      <c r="BB12" s="68">
        <f>SUM(BB8:BB11)</f>
        <v>53</v>
      </c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</row>
    <row r="13" s="53" customFormat="1" ht="11.25" customHeight="1">
      <c r="A13" s="54" t="s">
        <v>66</v>
      </c>
      <c r="B13" s="151" t="s">
        <v>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8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</row>
    <row r="14" s="53" customFormat="1" ht="11.25" customHeight="1">
      <c r="A14" s="54" t="s">
        <v>68</v>
      </c>
      <c r="B14" s="151" t="s">
        <v>69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8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</row>
    <row r="15" s="23" customFormat="1" ht="11.25">
      <c r="A15" s="141" t="s">
        <v>70</v>
      </c>
      <c r="B15" s="153" t="s">
        <v>71</v>
      </c>
      <c r="C15" s="58">
        <v>2</v>
      </c>
      <c r="D15" s="58"/>
      <c r="E15" s="58"/>
      <c r="F15" s="60">
        <v>1</v>
      </c>
      <c r="G15" s="58">
        <f t="shared" ref="G15:G25" si="114">F15*36</f>
        <v>36</v>
      </c>
      <c r="H15" s="58">
        <f t="shared" si="112"/>
        <v>36</v>
      </c>
      <c r="I15" s="61">
        <f t="shared" ref="I15:I25" si="115">J15+K15+L15+M15+O15</f>
        <v>30</v>
      </c>
      <c r="J15" s="61">
        <f t="shared" ref="J15:J25" si="116">P15+V15+AC15+AI15+AP15+AV15</f>
        <v>4</v>
      </c>
      <c r="K15" s="61">
        <f t="shared" ref="K15:K25" si="117">Q15+W15+AD15+AJ15+AQ15+AW15</f>
        <v>20</v>
      </c>
      <c r="L15" s="61">
        <f t="shared" ref="L15:L25" si="118">R15+X15+AE15+AK15+AR15+AX15</f>
        <v>0</v>
      </c>
      <c r="M15" s="61">
        <f t="shared" ref="M15:M25" si="119">S15+Y15+AF15+AL15+AS15+AY15</f>
        <v>6</v>
      </c>
      <c r="N15" s="61">
        <f t="shared" ref="N15:N25" si="120">T15+Z15+AG15+AM15+AT15+AZ15</f>
        <v>6</v>
      </c>
      <c r="O15" s="61">
        <f t="shared" ref="O15:O25" si="121">U15+AA15+AH15+AN15+AU15+BA15</f>
        <v>0</v>
      </c>
      <c r="P15" s="61">
        <v>4</v>
      </c>
      <c r="Q15" s="61">
        <v>20</v>
      </c>
      <c r="R15" s="61"/>
      <c r="S15" s="61">
        <v>6</v>
      </c>
      <c r="T15" s="58">
        <v>6</v>
      </c>
      <c r="U15" s="58"/>
      <c r="V15" s="61"/>
      <c r="W15" s="61"/>
      <c r="X15" s="61"/>
      <c r="Y15" s="61"/>
      <c r="Z15" s="58"/>
      <c r="AA15" s="58"/>
      <c r="AB15" s="58">
        <f t="shared" ref="AB15:AB25" si="122">SUM(P15:AA15)/36</f>
        <v>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>
        <f t="shared" ref="AO15:AO37" si="123">SUM(AC15:AN15)/36</f>
        <v>0</v>
      </c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f t="shared" si="110"/>
        <v>0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</row>
    <row r="16" s="23" customFormat="1" ht="11.25" customHeight="1">
      <c r="A16" s="141" t="s">
        <v>72</v>
      </c>
      <c r="B16" s="153" t="s">
        <v>73</v>
      </c>
      <c r="C16" s="58">
        <v>2</v>
      </c>
      <c r="D16" s="58"/>
      <c r="E16" s="58"/>
      <c r="F16" s="60">
        <v>1</v>
      </c>
      <c r="G16" s="58">
        <f t="shared" si="114"/>
        <v>36</v>
      </c>
      <c r="H16" s="58">
        <f t="shared" si="112"/>
        <v>36</v>
      </c>
      <c r="I16" s="61">
        <f t="shared" si="115"/>
        <v>36</v>
      </c>
      <c r="J16" s="61">
        <f t="shared" si="116"/>
        <v>10</v>
      </c>
      <c r="K16" s="61">
        <f t="shared" si="117"/>
        <v>12</v>
      </c>
      <c r="L16" s="61">
        <f t="shared" si="118"/>
        <v>0</v>
      </c>
      <c r="M16" s="61">
        <f t="shared" si="119"/>
        <v>14</v>
      </c>
      <c r="N16" s="61">
        <f t="shared" si="120"/>
        <v>0</v>
      </c>
      <c r="O16" s="61">
        <f t="shared" si="121"/>
        <v>0</v>
      </c>
      <c r="P16" s="58"/>
      <c r="Q16" s="58"/>
      <c r="R16" s="58"/>
      <c r="S16" s="58"/>
      <c r="T16" s="58"/>
      <c r="U16" s="58"/>
      <c r="V16" s="58">
        <v>10</v>
      </c>
      <c r="W16" s="58">
        <v>12</v>
      </c>
      <c r="X16" s="58"/>
      <c r="Y16" s="58">
        <v>14</v>
      </c>
      <c r="Z16" s="58"/>
      <c r="AA16" s="58"/>
      <c r="AB16" s="58">
        <f t="shared" si="122"/>
        <v>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>
        <f t="shared" si="123"/>
        <v>0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>
        <f t="shared" si="110"/>
        <v>0</v>
      </c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</row>
    <row r="17" s="24" customFormat="1" ht="11.25" customHeight="1">
      <c r="A17" s="154" t="s">
        <v>74</v>
      </c>
      <c r="B17" s="155" t="s">
        <v>125</v>
      </c>
      <c r="C17" s="156">
        <v>4</v>
      </c>
      <c r="D17" s="156"/>
      <c r="E17" s="156" t="s">
        <v>76</v>
      </c>
      <c r="F17" s="156">
        <v>3</v>
      </c>
      <c r="G17" s="157">
        <f t="shared" si="114"/>
        <v>108</v>
      </c>
      <c r="H17" s="58">
        <f t="shared" si="112"/>
        <v>108</v>
      </c>
      <c r="I17" s="61">
        <f t="shared" si="115"/>
        <v>82</v>
      </c>
      <c r="J17" s="61">
        <f t="shared" si="116"/>
        <v>32</v>
      </c>
      <c r="K17" s="61">
        <f t="shared" si="117"/>
        <v>32</v>
      </c>
      <c r="L17" s="61">
        <f t="shared" si="118"/>
        <v>0</v>
      </c>
      <c r="M17" s="61">
        <f t="shared" si="119"/>
        <v>18</v>
      </c>
      <c r="N17" s="61">
        <f t="shared" si="120"/>
        <v>26</v>
      </c>
      <c r="O17" s="61">
        <f t="shared" si="121"/>
        <v>0</v>
      </c>
      <c r="P17" s="156">
        <v>12</v>
      </c>
      <c r="Q17" s="156">
        <v>12</v>
      </c>
      <c r="R17" s="156"/>
      <c r="S17" s="156">
        <v>8</v>
      </c>
      <c r="T17" s="156">
        <v>4</v>
      </c>
      <c r="U17" s="156"/>
      <c r="V17" s="156">
        <v>10</v>
      </c>
      <c r="W17" s="156">
        <v>10</v>
      </c>
      <c r="X17" s="156"/>
      <c r="Y17" s="156">
        <v>6</v>
      </c>
      <c r="Z17" s="156">
        <v>10</v>
      </c>
      <c r="AA17" s="156"/>
      <c r="AB17" s="58">
        <f t="shared" si="122"/>
        <v>2</v>
      </c>
      <c r="AC17" s="156">
        <v>6</v>
      </c>
      <c r="AD17" s="156">
        <v>6</v>
      </c>
      <c r="AE17" s="156"/>
      <c r="AF17" s="156">
        <v>2</v>
      </c>
      <c r="AG17" s="156">
        <v>10</v>
      </c>
      <c r="AH17" s="156"/>
      <c r="AI17" s="156">
        <v>4</v>
      </c>
      <c r="AJ17" s="156">
        <v>4</v>
      </c>
      <c r="AK17" s="156"/>
      <c r="AL17" s="156">
        <v>2</v>
      </c>
      <c r="AM17" s="156">
        <v>2</v>
      </c>
      <c r="AN17" s="156"/>
      <c r="AO17" s="58">
        <f t="shared" si="123"/>
        <v>1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58">
        <f t="shared" si="110"/>
        <v>0</v>
      </c>
    </row>
    <row r="18" s="23" customFormat="1" ht="15" customHeight="1">
      <c r="A18" s="141" t="s">
        <v>77</v>
      </c>
      <c r="B18" s="153" t="s">
        <v>78</v>
      </c>
      <c r="C18" s="58"/>
      <c r="D18" s="58"/>
      <c r="E18" s="58">
        <v>2</v>
      </c>
      <c r="F18" s="58">
        <v>1</v>
      </c>
      <c r="G18" s="58">
        <f t="shared" si="114"/>
        <v>36</v>
      </c>
      <c r="H18" s="58">
        <f t="shared" si="112"/>
        <v>36</v>
      </c>
      <c r="I18" s="61">
        <f t="shared" si="115"/>
        <v>16</v>
      </c>
      <c r="J18" s="61">
        <f t="shared" si="116"/>
        <v>8</v>
      </c>
      <c r="K18" s="61">
        <f t="shared" si="117"/>
        <v>0</v>
      </c>
      <c r="L18" s="61">
        <f t="shared" si="118"/>
        <v>8</v>
      </c>
      <c r="M18" s="61">
        <f t="shared" si="119"/>
        <v>0</v>
      </c>
      <c r="N18" s="61">
        <f t="shared" si="120"/>
        <v>20</v>
      </c>
      <c r="O18" s="61">
        <f t="shared" si="121"/>
        <v>0</v>
      </c>
      <c r="P18" s="58">
        <v>4</v>
      </c>
      <c r="Q18" s="58"/>
      <c r="R18" s="58">
        <v>4</v>
      </c>
      <c r="S18" s="58"/>
      <c r="T18" s="58">
        <v>10</v>
      </c>
      <c r="U18" s="58"/>
      <c r="V18" s="58">
        <v>4</v>
      </c>
      <c r="W18" s="58"/>
      <c r="X18" s="58">
        <v>4</v>
      </c>
      <c r="Y18" s="58"/>
      <c r="Z18" s="58">
        <v>10</v>
      </c>
      <c r="AA18" s="58"/>
      <c r="AB18" s="58">
        <f t="shared" si="122"/>
        <v>1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>
        <f t="shared" si="123"/>
        <v>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>
        <f t="shared" si="110"/>
        <v>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</row>
    <row r="19" s="23" customFormat="1" ht="12" customHeight="1">
      <c r="A19" s="141" t="s">
        <v>79</v>
      </c>
      <c r="B19" s="153" t="s">
        <v>80</v>
      </c>
      <c r="C19" s="58"/>
      <c r="D19" s="58"/>
      <c r="E19" s="58">
        <v>2</v>
      </c>
      <c r="F19" s="58">
        <v>1</v>
      </c>
      <c r="G19" s="58">
        <f t="shared" si="114"/>
        <v>36</v>
      </c>
      <c r="H19" s="58">
        <f t="shared" si="112"/>
        <v>36</v>
      </c>
      <c r="I19" s="61">
        <f t="shared" si="115"/>
        <v>20</v>
      </c>
      <c r="J19" s="61">
        <f t="shared" si="116"/>
        <v>4</v>
      </c>
      <c r="K19" s="61">
        <f t="shared" si="117"/>
        <v>8</v>
      </c>
      <c r="L19" s="61">
        <f t="shared" si="118"/>
        <v>4</v>
      </c>
      <c r="M19" s="61">
        <f t="shared" si="119"/>
        <v>4</v>
      </c>
      <c r="N19" s="61">
        <f t="shared" si="120"/>
        <v>16</v>
      </c>
      <c r="O19" s="61">
        <f t="shared" si="121"/>
        <v>0</v>
      </c>
      <c r="P19" s="58"/>
      <c r="Q19" s="58"/>
      <c r="R19" s="58"/>
      <c r="S19" s="58"/>
      <c r="T19" s="58"/>
      <c r="U19" s="58"/>
      <c r="V19" s="58">
        <v>4</v>
      </c>
      <c r="W19" s="58">
        <v>8</v>
      </c>
      <c r="X19" s="58">
        <v>4</v>
      </c>
      <c r="Y19" s="58">
        <v>4</v>
      </c>
      <c r="Z19" s="58">
        <v>16</v>
      </c>
      <c r="AA19" s="58"/>
      <c r="AB19" s="58">
        <f t="shared" si="122"/>
        <v>1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>
        <f t="shared" si="123"/>
        <v>0</v>
      </c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>
        <f t="shared" si="110"/>
        <v>0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</row>
    <row r="20" s="23" customFormat="1" ht="11.25" customHeight="1">
      <c r="A20" s="141" t="s">
        <v>81</v>
      </c>
      <c r="B20" s="153" t="s">
        <v>82</v>
      </c>
      <c r="C20" s="58"/>
      <c r="D20" s="58"/>
      <c r="E20" s="58">
        <v>3</v>
      </c>
      <c r="F20" s="58">
        <v>1</v>
      </c>
      <c r="G20" s="58">
        <f t="shared" si="114"/>
        <v>36</v>
      </c>
      <c r="H20" s="58">
        <f t="shared" si="112"/>
        <v>36</v>
      </c>
      <c r="I20" s="61">
        <f t="shared" si="115"/>
        <v>18</v>
      </c>
      <c r="J20" s="61">
        <f t="shared" si="116"/>
        <v>4</v>
      </c>
      <c r="K20" s="61">
        <f t="shared" si="117"/>
        <v>8</v>
      </c>
      <c r="L20" s="61">
        <f t="shared" si="118"/>
        <v>2</v>
      </c>
      <c r="M20" s="61">
        <f t="shared" si="119"/>
        <v>4</v>
      </c>
      <c r="N20" s="61">
        <f t="shared" si="120"/>
        <v>18</v>
      </c>
      <c r="O20" s="61">
        <f t="shared" si="121"/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f t="shared" si="122"/>
        <v>0</v>
      </c>
      <c r="AC20" s="58">
        <v>4</v>
      </c>
      <c r="AD20" s="58">
        <v>8</v>
      </c>
      <c r="AE20" s="58">
        <v>2</v>
      </c>
      <c r="AF20" s="58">
        <v>4</v>
      </c>
      <c r="AG20" s="58">
        <v>18</v>
      </c>
      <c r="AH20" s="58"/>
      <c r="AI20" s="58"/>
      <c r="AJ20" s="58"/>
      <c r="AK20" s="58"/>
      <c r="AL20" s="58"/>
      <c r="AM20" s="58"/>
      <c r="AN20" s="58"/>
      <c r="AO20" s="58">
        <f t="shared" si="123"/>
        <v>1</v>
      </c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f t="shared" si="110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</row>
    <row r="21" s="23" customFormat="1" ht="11.25" customHeight="1">
      <c r="A21" s="141" t="s">
        <v>83</v>
      </c>
      <c r="B21" s="153" t="s">
        <v>84</v>
      </c>
      <c r="C21" s="58"/>
      <c r="D21" s="58"/>
      <c r="E21" s="58">
        <v>3</v>
      </c>
      <c r="F21" s="58">
        <v>1</v>
      </c>
      <c r="G21" s="58">
        <f t="shared" si="114"/>
        <v>36</v>
      </c>
      <c r="H21" s="58">
        <f t="shared" si="112"/>
        <v>36</v>
      </c>
      <c r="I21" s="61">
        <f t="shared" si="115"/>
        <v>20</v>
      </c>
      <c r="J21" s="61">
        <f t="shared" si="116"/>
        <v>8</v>
      </c>
      <c r="K21" s="61">
        <f t="shared" si="117"/>
        <v>8</v>
      </c>
      <c r="L21" s="61">
        <f t="shared" si="118"/>
        <v>4</v>
      </c>
      <c r="M21" s="61">
        <f t="shared" si="119"/>
        <v>0</v>
      </c>
      <c r="N21" s="61">
        <f t="shared" si="120"/>
        <v>16</v>
      </c>
      <c r="O21" s="61">
        <f t="shared" si="121"/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>
        <f t="shared" si="122"/>
        <v>0</v>
      </c>
      <c r="AC21" s="58">
        <v>8</v>
      </c>
      <c r="AD21" s="58">
        <v>8</v>
      </c>
      <c r="AE21" s="58">
        <v>4</v>
      </c>
      <c r="AF21" s="58"/>
      <c r="AG21" s="58">
        <v>16</v>
      </c>
      <c r="AH21" s="58"/>
      <c r="AI21" s="58"/>
      <c r="AJ21" s="58"/>
      <c r="AK21" s="58"/>
      <c r="AL21" s="58"/>
      <c r="AM21" s="58"/>
      <c r="AN21" s="58"/>
      <c r="AO21" s="58">
        <f t="shared" si="123"/>
        <v>1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>
        <f t="shared" si="110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</row>
    <row r="22" s="23" customFormat="1" ht="11.25" customHeight="1">
      <c r="A22" s="141" t="s">
        <v>85</v>
      </c>
      <c r="B22" s="153" t="s">
        <v>86</v>
      </c>
      <c r="C22" s="58">
        <v>4</v>
      </c>
      <c r="D22" s="156"/>
      <c r="E22" s="58">
        <v>2.2999999999999998</v>
      </c>
      <c r="F22" s="58">
        <v>2</v>
      </c>
      <c r="G22" s="58">
        <f t="shared" si="114"/>
        <v>72</v>
      </c>
      <c r="H22" s="58">
        <f t="shared" si="112"/>
        <v>72</v>
      </c>
      <c r="I22" s="61">
        <f t="shared" si="115"/>
        <v>36</v>
      </c>
      <c r="J22" s="61">
        <f t="shared" si="116"/>
        <v>12</v>
      </c>
      <c r="K22" s="61">
        <f t="shared" si="117"/>
        <v>12</v>
      </c>
      <c r="L22" s="61">
        <f t="shared" si="118"/>
        <v>12</v>
      </c>
      <c r="M22" s="61">
        <f t="shared" si="119"/>
        <v>0</v>
      </c>
      <c r="N22" s="61">
        <f t="shared" si="120"/>
        <v>36</v>
      </c>
      <c r="O22" s="61">
        <f t="shared" si="121"/>
        <v>0</v>
      </c>
      <c r="P22" s="58"/>
      <c r="Q22" s="58"/>
      <c r="R22" s="58"/>
      <c r="S22" s="58"/>
      <c r="T22" s="58"/>
      <c r="U22" s="58"/>
      <c r="V22" s="58">
        <v>6</v>
      </c>
      <c r="W22" s="58">
        <v>6</v>
      </c>
      <c r="X22" s="58">
        <v>6</v>
      </c>
      <c r="Y22" s="58"/>
      <c r="Z22" s="58">
        <v>18</v>
      </c>
      <c r="AA22" s="58"/>
      <c r="AB22" s="58">
        <f t="shared" si="122"/>
        <v>1</v>
      </c>
      <c r="AC22" s="58">
        <v>6</v>
      </c>
      <c r="AD22" s="58">
        <v>6</v>
      </c>
      <c r="AE22" s="58">
        <v>6</v>
      </c>
      <c r="AF22" s="58"/>
      <c r="AG22" s="58">
        <v>18</v>
      </c>
      <c r="AH22" s="58"/>
      <c r="AI22" s="58"/>
      <c r="AJ22" s="58"/>
      <c r="AK22" s="58"/>
      <c r="AL22" s="58"/>
      <c r="AM22" s="58"/>
      <c r="AN22" s="58"/>
      <c r="AO22" s="58">
        <f t="shared" si="123"/>
        <v>1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>
        <f t="shared" si="110"/>
        <v>0</v>
      </c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</row>
    <row r="23" s="23" customFormat="1" ht="19.5" customHeight="1">
      <c r="A23" s="141" t="s">
        <v>87</v>
      </c>
      <c r="B23" s="153" t="s">
        <v>88</v>
      </c>
      <c r="C23" s="58"/>
      <c r="D23" s="58">
        <v>3</v>
      </c>
      <c r="E23" s="58"/>
      <c r="F23" s="58">
        <v>1</v>
      </c>
      <c r="G23" s="58">
        <f t="shared" si="114"/>
        <v>36</v>
      </c>
      <c r="H23" s="58">
        <f t="shared" si="112"/>
        <v>36</v>
      </c>
      <c r="I23" s="61">
        <f t="shared" si="115"/>
        <v>18</v>
      </c>
      <c r="J23" s="61">
        <f t="shared" si="116"/>
        <v>4</v>
      </c>
      <c r="K23" s="61">
        <f t="shared" si="117"/>
        <v>8</v>
      </c>
      <c r="L23" s="61">
        <f t="shared" si="118"/>
        <v>4</v>
      </c>
      <c r="M23" s="61">
        <f t="shared" si="119"/>
        <v>2</v>
      </c>
      <c r="N23" s="61">
        <f t="shared" si="120"/>
        <v>18</v>
      </c>
      <c r="O23" s="61">
        <f t="shared" si="121"/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>
        <f t="shared" si="122"/>
        <v>0</v>
      </c>
      <c r="AC23" s="58">
        <v>4</v>
      </c>
      <c r="AD23" s="58">
        <v>8</v>
      </c>
      <c r="AE23" s="58">
        <v>4</v>
      </c>
      <c r="AF23" s="58">
        <v>2</v>
      </c>
      <c r="AG23" s="58">
        <v>18</v>
      </c>
      <c r="AH23" s="58"/>
      <c r="AI23" s="58"/>
      <c r="AJ23" s="58"/>
      <c r="AK23" s="58"/>
      <c r="AL23" s="58"/>
      <c r="AM23" s="58"/>
      <c r="AN23" s="58"/>
      <c r="AO23" s="58">
        <f t="shared" si="123"/>
        <v>1</v>
      </c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>
        <f t="shared" si="110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</row>
    <row r="24" s="23" customFormat="1" ht="11.25" customHeight="1">
      <c r="A24" s="141" t="s">
        <v>89</v>
      </c>
      <c r="B24" s="153" t="s">
        <v>90</v>
      </c>
      <c r="C24" s="58"/>
      <c r="D24" s="58">
        <v>4</v>
      </c>
      <c r="E24" s="58"/>
      <c r="F24" s="58">
        <v>1</v>
      </c>
      <c r="G24" s="58">
        <f t="shared" si="114"/>
        <v>36</v>
      </c>
      <c r="H24" s="58">
        <f t="shared" si="112"/>
        <v>36</v>
      </c>
      <c r="I24" s="61">
        <f t="shared" si="115"/>
        <v>34</v>
      </c>
      <c r="J24" s="61">
        <f t="shared" si="116"/>
        <v>12</v>
      </c>
      <c r="K24" s="61">
        <f t="shared" si="117"/>
        <v>14</v>
      </c>
      <c r="L24" s="61">
        <f t="shared" si="118"/>
        <v>4</v>
      </c>
      <c r="M24" s="61">
        <f t="shared" si="119"/>
        <v>4</v>
      </c>
      <c r="N24" s="61">
        <f t="shared" si="120"/>
        <v>2</v>
      </c>
      <c r="O24" s="61">
        <f t="shared" si="121"/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>
        <f t="shared" si="122"/>
        <v>0</v>
      </c>
      <c r="AC24" s="58"/>
      <c r="AD24" s="58"/>
      <c r="AE24" s="58"/>
      <c r="AF24" s="58"/>
      <c r="AG24" s="58"/>
      <c r="AH24" s="58"/>
      <c r="AI24" s="58">
        <v>12</v>
      </c>
      <c r="AJ24" s="58">
        <v>14</v>
      </c>
      <c r="AK24" s="58">
        <v>4</v>
      </c>
      <c r="AL24" s="58">
        <v>4</v>
      </c>
      <c r="AM24" s="58">
        <v>2</v>
      </c>
      <c r="AN24" s="58"/>
      <c r="AO24" s="58">
        <f t="shared" si="123"/>
        <v>1</v>
      </c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>
        <f t="shared" si="110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</row>
    <row r="25" s="23" customFormat="1" ht="11.25" customHeight="1">
      <c r="A25" s="141" t="s">
        <v>91</v>
      </c>
      <c r="B25" s="153" t="s">
        <v>92</v>
      </c>
      <c r="C25" s="58"/>
      <c r="D25" s="58">
        <v>4</v>
      </c>
      <c r="E25" s="58"/>
      <c r="F25" s="58">
        <v>1</v>
      </c>
      <c r="G25" s="58">
        <f t="shared" si="114"/>
        <v>36</v>
      </c>
      <c r="H25" s="58">
        <f t="shared" si="112"/>
        <v>36</v>
      </c>
      <c r="I25" s="61">
        <f t="shared" si="115"/>
        <v>18</v>
      </c>
      <c r="J25" s="61">
        <f t="shared" si="116"/>
        <v>4</v>
      </c>
      <c r="K25" s="61">
        <f t="shared" si="117"/>
        <v>8</v>
      </c>
      <c r="L25" s="61">
        <f t="shared" si="118"/>
        <v>4</v>
      </c>
      <c r="M25" s="61">
        <f t="shared" si="119"/>
        <v>2</v>
      </c>
      <c r="N25" s="61">
        <f t="shared" si="120"/>
        <v>18</v>
      </c>
      <c r="O25" s="61">
        <f t="shared" si="121"/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>
        <f t="shared" si="122"/>
        <v>0</v>
      </c>
      <c r="AC25" s="58"/>
      <c r="AD25" s="58"/>
      <c r="AE25" s="58"/>
      <c r="AF25" s="58"/>
      <c r="AG25" s="58"/>
      <c r="AH25" s="58"/>
      <c r="AI25" s="58">
        <v>4</v>
      </c>
      <c r="AJ25" s="58">
        <v>8</v>
      </c>
      <c r="AK25" s="58">
        <v>4</v>
      </c>
      <c r="AL25" s="58">
        <v>2</v>
      </c>
      <c r="AM25" s="58">
        <v>18</v>
      </c>
      <c r="AN25" s="58"/>
      <c r="AO25" s="58">
        <f t="shared" si="123"/>
        <v>1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>
        <f t="shared" si="110"/>
        <v>0</v>
      </c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</row>
    <row r="26" s="158" customFormat="1" ht="11.25">
      <c r="A26" s="65" t="s">
        <v>65</v>
      </c>
      <c r="B26" s="159"/>
      <c r="C26" s="67"/>
      <c r="D26" s="67"/>
      <c r="E26" s="67"/>
      <c r="F26" s="68">
        <f>SUM(F15:F25)</f>
        <v>14</v>
      </c>
      <c r="G26" s="68">
        <f t="shared" ref="G26:BB26" si="124">SUM(G15:G25)</f>
        <v>504</v>
      </c>
      <c r="H26" s="68">
        <f t="shared" si="112"/>
        <v>504</v>
      </c>
      <c r="I26" s="68">
        <f t="shared" si="124"/>
        <v>328</v>
      </c>
      <c r="J26" s="68">
        <f t="shared" si="124"/>
        <v>102</v>
      </c>
      <c r="K26" s="68">
        <f t="shared" si="124"/>
        <v>130</v>
      </c>
      <c r="L26" s="68">
        <f t="shared" si="124"/>
        <v>42</v>
      </c>
      <c r="M26" s="68">
        <f t="shared" si="124"/>
        <v>54</v>
      </c>
      <c r="N26" s="68">
        <f t="shared" si="124"/>
        <v>176</v>
      </c>
      <c r="O26" s="68">
        <f t="shared" si="124"/>
        <v>0</v>
      </c>
      <c r="P26" s="68">
        <f t="shared" si="124"/>
        <v>20</v>
      </c>
      <c r="Q26" s="68">
        <f t="shared" si="124"/>
        <v>32</v>
      </c>
      <c r="R26" s="68">
        <f t="shared" si="124"/>
        <v>4</v>
      </c>
      <c r="S26" s="68">
        <f t="shared" si="124"/>
        <v>14</v>
      </c>
      <c r="T26" s="68">
        <f t="shared" si="124"/>
        <v>20</v>
      </c>
      <c r="U26" s="68">
        <f t="shared" si="124"/>
        <v>0</v>
      </c>
      <c r="V26" s="68">
        <f t="shared" si="124"/>
        <v>34</v>
      </c>
      <c r="W26" s="68">
        <f t="shared" si="124"/>
        <v>36</v>
      </c>
      <c r="X26" s="68">
        <f t="shared" si="124"/>
        <v>14</v>
      </c>
      <c r="Y26" s="68">
        <f t="shared" si="124"/>
        <v>24</v>
      </c>
      <c r="Z26" s="68">
        <f t="shared" si="124"/>
        <v>54</v>
      </c>
      <c r="AA26" s="68">
        <f t="shared" si="124"/>
        <v>0</v>
      </c>
      <c r="AB26" s="68">
        <f t="shared" si="124"/>
        <v>7</v>
      </c>
      <c r="AC26" s="68">
        <f t="shared" si="124"/>
        <v>28</v>
      </c>
      <c r="AD26" s="68">
        <f t="shared" si="124"/>
        <v>36</v>
      </c>
      <c r="AE26" s="68">
        <f t="shared" si="124"/>
        <v>16</v>
      </c>
      <c r="AF26" s="68">
        <f t="shared" si="124"/>
        <v>8</v>
      </c>
      <c r="AG26" s="68">
        <f t="shared" si="124"/>
        <v>80</v>
      </c>
      <c r="AH26" s="68">
        <f t="shared" si="124"/>
        <v>0</v>
      </c>
      <c r="AI26" s="68">
        <f t="shared" si="124"/>
        <v>20</v>
      </c>
      <c r="AJ26" s="68">
        <f t="shared" si="124"/>
        <v>26</v>
      </c>
      <c r="AK26" s="68">
        <f t="shared" si="124"/>
        <v>8</v>
      </c>
      <c r="AL26" s="68">
        <f t="shared" si="124"/>
        <v>8</v>
      </c>
      <c r="AM26" s="68">
        <f t="shared" si="124"/>
        <v>22</v>
      </c>
      <c r="AN26" s="68">
        <f t="shared" si="124"/>
        <v>0</v>
      </c>
      <c r="AO26" s="68">
        <f t="shared" si="124"/>
        <v>7</v>
      </c>
      <c r="AP26" s="68">
        <f t="shared" si="124"/>
        <v>0</v>
      </c>
      <c r="AQ26" s="68">
        <f t="shared" si="124"/>
        <v>0</v>
      </c>
      <c r="AR26" s="68">
        <f t="shared" si="124"/>
        <v>0</v>
      </c>
      <c r="AS26" s="68">
        <f t="shared" si="124"/>
        <v>0</v>
      </c>
      <c r="AT26" s="68">
        <f t="shared" si="124"/>
        <v>0</v>
      </c>
      <c r="AU26" s="68">
        <f t="shared" si="124"/>
        <v>0</v>
      </c>
      <c r="AV26" s="68">
        <f t="shared" si="124"/>
        <v>0</v>
      </c>
      <c r="AW26" s="68">
        <f t="shared" si="124"/>
        <v>0</v>
      </c>
      <c r="AX26" s="68">
        <f t="shared" si="124"/>
        <v>0</v>
      </c>
      <c r="AY26" s="68">
        <f t="shared" si="124"/>
        <v>0</v>
      </c>
      <c r="AZ26" s="68">
        <f t="shared" si="124"/>
        <v>0</v>
      </c>
      <c r="BA26" s="68">
        <f t="shared" si="124"/>
        <v>0</v>
      </c>
      <c r="BB26" s="68">
        <f t="shared" si="124"/>
        <v>0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</row>
    <row r="27" s="53" customFormat="1" ht="11.25" customHeight="1">
      <c r="A27" s="54" t="s">
        <v>93</v>
      </c>
      <c r="B27" s="151" t="s">
        <v>94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8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8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</row>
    <row r="28" s="53" customFormat="1" ht="15.75" customHeight="1">
      <c r="A28" s="141" t="s">
        <v>95</v>
      </c>
      <c r="B28" s="153" t="s">
        <v>96</v>
      </c>
      <c r="C28" s="58"/>
      <c r="D28" s="58">
        <v>1</v>
      </c>
      <c r="E28" s="58"/>
      <c r="F28" s="58">
        <v>1</v>
      </c>
      <c r="G28" s="58">
        <f t="shared" ref="G28:G31" si="125">F28*36</f>
        <v>36</v>
      </c>
      <c r="H28" s="58">
        <f t="shared" si="112"/>
        <v>36</v>
      </c>
      <c r="I28" s="61">
        <f t="shared" ref="I28:I31" si="126">J28+K28+L28+M28+O28</f>
        <v>18</v>
      </c>
      <c r="J28" s="61">
        <f t="shared" ref="J28:O31" si="127">P28+V28+AC28+AI28+AP28+AV28</f>
        <v>4</v>
      </c>
      <c r="K28" s="61">
        <f t="shared" si="127"/>
        <v>8</v>
      </c>
      <c r="L28" s="61">
        <f t="shared" si="127"/>
        <v>4</v>
      </c>
      <c r="M28" s="61">
        <f t="shared" si="127"/>
        <v>2</v>
      </c>
      <c r="N28" s="61">
        <f t="shared" si="127"/>
        <v>18</v>
      </c>
      <c r="O28" s="61">
        <f t="shared" si="127"/>
        <v>0</v>
      </c>
      <c r="P28" s="58">
        <v>4</v>
      </c>
      <c r="Q28" s="58">
        <v>8</v>
      </c>
      <c r="R28" s="58">
        <v>4</v>
      </c>
      <c r="S28" s="58">
        <v>2</v>
      </c>
      <c r="T28" s="58">
        <v>18</v>
      </c>
      <c r="U28" s="58"/>
      <c r="V28" s="58"/>
      <c r="W28" s="58"/>
      <c r="X28" s="58"/>
      <c r="Y28" s="58"/>
      <c r="Z28" s="58"/>
      <c r="AA28" s="58"/>
      <c r="AB28" s="58">
        <f t="shared" ref="AB28:AB31" si="128">SUM(P28:AA28)/36</f>
        <v>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123"/>
        <v>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>
        <f t="shared" si="110"/>
        <v>0</v>
      </c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</row>
    <row r="29" s="53" customFormat="1" ht="22.5" customHeight="1">
      <c r="A29" s="160"/>
      <c r="B29" s="153" t="s">
        <v>97</v>
      </c>
      <c r="C29" s="61"/>
      <c r="D29" s="61">
        <v>1</v>
      </c>
      <c r="E29" s="61"/>
      <c r="F29" s="61">
        <v>1</v>
      </c>
      <c r="G29" s="58">
        <f t="shared" si="125"/>
        <v>36</v>
      </c>
      <c r="H29" s="58">
        <f t="shared" si="112"/>
        <v>36</v>
      </c>
      <c r="I29" s="61">
        <f t="shared" si="126"/>
        <v>18</v>
      </c>
      <c r="J29" s="61">
        <f t="shared" si="127"/>
        <v>4</v>
      </c>
      <c r="K29" s="61">
        <f t="shared" si="127"/>
        <v>8</v>
      </c>
      <c r="L29" s="61">
        <f t="shared" si="127"/>
        <v>4</v>
      </c>
      <c r="M29" s="61">
        <f t="shared" si="127"/>
        <v>2</v>
      </c>
      <c r="N29" s="61">
        <f t="shared" si="127"/>
        <v>18</v>
      </c>
      <c r="O29" s="61">
        <f t="shared" si="127"/>
        <v>0</v>
      </c>
      <c r="P29" s="58">
        <v>4</v>
      </c>
      <c r="Q29" s="58">
        <v>8</v>
      </c>
      <c r="R29" s="58">
        <v>4</v>
      </c>
      <c r="S29" s="58">
        <v>2</v>
      </c>
      <c r="T29" s="58">
        <v>18</v>
      </c>
      <c r="U29" s="58"/>
      <c r="V29" s="58"/>
      <c r="W29" s="58"/>
      <c r="X29" s="58"/>
      <c r="Y29" s="58"/>
      <c r="Z29" s="58"/>
      <c r="AA29" s="58"/>
      <c r="AB29" s="58">
        <f t="shared" si="128"/>
        <v>1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58">
        <f t="shared" si="123"/>
        <v>0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58">
        <f t="shared" si="110"/>
        <v>0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</row>
    <row r="30" s="23" customFormat="1" ht="27.75" customHeight="1">
      <c r="A30" s="141" t="s">
        <v>98</v>
      </c>
      <c r="B30" s="153" t="s">
        <v>99</v>
      </c>
      <c r="C30" s="58"/>
      <c r="D30" s="58">
        <v>2</v>
      </c>
      <c r="E30" s="58"/>
      <c r="F30" s="58">
        <v>1</v>
      </c>
      <c r="G30" s="58">
        <f t="shared" si="125"/>
        <v>36</v>
      </c>
      <c r="H30" s="58">
        <f t="shared" si="112"/>
        <v>36</v>
      </c>
      <c r="I30" s="61">
        <f t="shared" si="126"/>
        <v>18</v>
      </c>
      <c r="J30" s="61">
        <f t="shared" si="127"/>
        <v>4</v>
      </c>
      <c r="K30" s="61">
        <f t="shared" si="127"/>
        <v>8</v>
      </c>
      <c r="L30" s="61">
        <f t="shared" si="127"/>
        <v>4</v>
      </c>
      <c r="M30" s="61">
        <f t="shared" si="127"/>
        <v>2</v>
      </c>
      <c r="N30" s="61">
        <f t="shared" si="127"/>
        <v>18</v>
      </c>
      <c r="O30" s="61">
        <f t="shared" si="127"/>
        <v>0</v>
      </c>
      <c r="P30" s="58"/>
      <c r="Q30" s="58"/>
      <c r="R30" s="58"/>
      <c r="S30" s="58"/>
      <c r="T30" s="58"/>
      <c r="U30" s="58"/>
      <c r="V30" s="58">
        <v>4</v>
      </c>
      <c r="W30" s="58">
        <v>8</v>
      </c>
      <c r="X30" s="58">
        <v>4</v>
      </c>
      <c r="Y30" s="58">
        <v>2</v>
      </c>
      <c r="Z30" s="58">
        <v>18</v>
      </c>
      <c r="AA30" s="58"/>
      <c r="AB30" s="58">
        <f t="shared" si="128"/>
        <v>1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123"/>
        <v>0</v>
      </c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>
        <f t="shared" si="110"/>
        <v>0</v>
      </c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</row>
    <row r="31" s="23" customFormat="1" ht="24.75" customHeight="1">
      <c r="A31" s="160"/>
      <c r="B31" s="153" t="s">
        <v>100</v>
      </c>
      <c r="C31" s="58"/>
      <c r="D31" s="58">
        <v>2</v>
      </c>
      <c r="E31" s="58"/>
      <c r="F31" s="58">
        <v>1</v>
      </c>
      <c r="G31" s="58">
        <f t="shared" si="125"/>
        <v>36</v>
      </c>
      <c r="H31" s="58">
        <f t="shared" si="112"/>
        <v>36</v>
      </c>
      <c r="I31" s="61">
        <f t="shared" si="126"/>
        <v>18</v>
      </c>
      <c r="J31" s="61">
        <f t="shared" si="127"/>
        <v>4</v>
      </c>
      <c r="K31" s="61">
        <f t="shared" si="127"/>
        <v>8</v>
      </c>
      <c r="L31" s="61">
        <f t="shared" si="127"/>
        <v>4</v>
      </c>
      <c r="M31" s="61">
        <f t="shared" si="127"/>
        <v>2</v>
      </c>
      <c r="N31" s="61">
        <f t="shared" si="127"/>
        <v>18</v>
      </c>
      <c r="O31" s="61">
        <f t="shared" si="127"/>
        <v>0</v>
      </c>
      <c r="P31" s="58"/>
      <c r="Q31" s="58"/>
      <c r="R31" s="58"/>
      <c r="S31" s="58"/>
      <c r="T31" s="58"/>
      <c r="U31" s="58"/>
      <c r="V31" s="58">
        <v>4</v>
      </c>
      <c r="W31" s="58">
        <v>8</v>
      </c>
      <c r="X31" s="58">
        <v>4</v>
      </c>
      <c r="Y31" s="58">
        <v>2</v>
      </c>
      <c r="Z31" s="58">
        <v>18</v>
      </c>
      <c r="AA31" s="58"/>
      <c r="AB31" s="58">
        <f t="shared" si="128"/>
        <v>1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123"/>
        <v>0</v>
      </c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>
        <f t="shared" si="110"/>
        <v>0</v>
      </c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</row>
    <row r="32" s="23" customFormat="1" ht="11.25">
      <c r="A32" s="65" t="s">
        <v>65</v>
      </c>
      <c r="B32" s="161"/>
      <c r="C32" s="161"/>
      <c r="D32" s="161"/>
      <c r="E32" s="161"/>
      <c r="F32" s="161">
        <f>F28+F30</f>
        <v>2</v>
      </c>
      <c r="G32" s="161">
        <f t="shared" ref="G32:BB32" si="129">G28+G30</f>
        <v>72</v>
      </c>
      <c r="H32" s="161">
        <f t="shared" si="112"/>
        <v>72</v>
      </c>
      <c r="I32" s="161">
        <f t="shared" si="129"/>
        <v>36</v>
      </c>
      <c r="J32" s="161">
        <f t="shared" si="129"/>
        <v>8</v>
      </c>
      <c r="K32" s="161">
        <f t="shared" si="129"/>
        <v>16</v>
      </c>
      <c r="L32" s="161">
        <f t="shared" si="129"/>
        <v>8</v>
      </c>
      <c r="M32" s="161">
        <f t="shared" si="129"/>
        <v>4</v>
      </c>
      <c r="N32" s="161">
        <f t="shared" si="129"/>
        <v>36</v>
      </c>
      <c r="O32" s="161">
        <f t="shared" si="129"/>
        <v>0</v>
      </c>
      <c r="P32" s="161">
        <f t="shared" si="129"/>
        <v>4</v>
      </c>
      <c r="Q32" s="161">
        <f t="shared" si="129"/>
        <v>8</v>
      </c>
      <c r="R32" s="161">
        <f t="shared" si="129"/>
        <v>4</v>
      </c>
      <c r="S32" s="161">
        <f t="shared" si="129"/>
        <v>2</v>
      </c>
      <c r="T32" s="161">
        <f t="shared" si="129"/>
        <v>18</v>
      </c>
      <c r="U32" s="161">
        <f t="shared" si="129"/>
        <v>0</v>
      </c>
      <c r="V32" s="161">
        <f t="shared" si="129"/>
        <v>4</v>
      </c>
      <c r="W32" s="161">
        <f t="shared" si="129"/>
        <v>8</v>
      </c>
      <c r="X32" s="161">
        <f t="shared" si="129"/>
        <v>4</v>
      </c>
      <c r="Y32" s="161">
        <f t="shared" si="129"/>
        <v>2</v>
      </c>
      <c r="Z32" s="161">
        <f t="shared" si="129"/>
        <v>18</v>
      </c>
      <c r="AA32" s="161">
        <f t="shared" si="129"/>
        <v>0</v>
      </c>
      <c r="AB32" s="161">
        <f t="shared" si="129"/>
        <v>2</v>
      </c>
      <c r="AC32" s="161">
        <f t="shared" si="129"/>
        <v>0</v>
      </c>
      <c r="AD32" s="161">
        <f t="shared" si="129"/>
        <v>0</v>
      </c>
      <c r="AE32" s="161">
        <f t="shared" si="129"/>
        <v>0</v>
      </c>
      <c r="AF32" s="161">
        <f t="shared" si="129"/>
        <v>0</v>
      </c>
      <c r="AG32" s="161">
        <f t="shared" si="129"/>
        <v>0</v>
      </c>
      <c r="AH32" s="161">
        <f t="shared" si="129"/>
        <v>0</v>
      </c>
      <c r="AI32" s="161">
        <f t="shared" si="129"/>
        <v>0</v>
      </c>
      <c r="AJ32" s="161">
        <f t="shared" si="129"/>
        <v>0</v>
      </c>
      <c r="AK32" s="161">
        <f t="shared" si="129"/>
        <v>0</v>
      </c>
      <c r="AL32" s="161">
        <f t="shared" si="129"/>
        <v>0</v>
      </c>
      <c r="AM32" s="161">
        <f t="shared" si="129"/>
        <v>0</v>
      </c>
      <c r="AN32" s="161">
        <f t="shared" si="129"/>
        <v>0</v>
      </c>
      <c r="AO32" s="161">
        <f t="shared" si="129"/>
        <v>0</v>
      </c>
      <c r="AP32" s="161">
        <f t="shared" si="129"/>
        <v>0</v>
      </c>
      <c r="AQ32" s="161">
        <f t="shared" si="129"/>
        <v>0</v>
      </c>
      <c r="AR32" s="161">
        <f t="shared" si="129"/>
        <v>0</v>
      </c>
      <c r="AS32" s="161">
        <f t="shared" si="129"/>
        <v>0</v>
      </c>
      <c r="AT32" s="161">
        <f t="shared" si="129"/>
        <v>0</v>
      </c>
      <c r="AU32" s="161">
        <f t="shared" si="129"/>
        <v>0</v>
      </c>
      <c r="AV32" s="161">
        <f t="shared" si="129"/>
        <v>0</v>
      </c>
      <c r="AW32" s="161">
        <f t="shared" si="129"/>
        <v>0</v>
      </c>
      <c r="AX32" s="161">
        <f t="shared" si="129"/>
        <v>0</v>
      </c>
      <c r="AY32" s="161">
        <f t="shared" si="129"/>
        <v>0</v>
      </c>
      <c r="AZ32" s="161">
        <f t="shared" si="129"/>
        <v>0</v>
      </c>
      <c r="BA32" s="161">
        <f t="shared" si="129"/>
        <v>0</v>
      </c>
      <c r="BB32" s="161">
        <f t="shared" si="129"/>
        <v>0</v>
      </c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</row>
    <row r="33" s="23" customFormat="1" ht="11.25">
      <c r="A33" s="162" t="s">
        <v>101</v>
      </c>
      <c r="B33" s="151" t="s">
        <v>102</v>
      </c>
      <c r="C33" s="54"/>
      <c r="D33" s="54"/>
      <c r="E33" s="54"/>
      <c r="F33" s="54"/>
      <c r="G33" s="54"/>
      <c r="H33" s="54"/>
      <c r="I33" s="54"/>
      <c r="J33" s="163"/>
      <c r="K33" s="163"/>
      <c r="L33" s="163"/>
      <c r="M33" s="163"/>
      <c r="N33" s="163"/>
      <c r="O33" s="54"/>
      <c r="P33" s="54"/>
      <c r="Q33" s="54"/>
      <c r="R33" s="162"/>
      <c r="S33" s="164"/>
      <c r="T33" s="164"/>
      <c r="U33" s="165"/>
      <c r="V33" s="54"/>
      <c r="W33" s="54"/>
      <c r="X33" s="162"/>
      <c r="Y33" s="164"/>
      <c r="Z33" s="164"/>
      <c r="AA33" s="165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8">
        <f t="shared" si="123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8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</row>
    <row r="34" s="53" customFormat="1" ht="18.75" customHeight="1">
      <c r="A34" s="141" t="s">
        <v>103</v>
      </c>
      <c r="B34" s="166" t="s">
        <v>104</v>
      </c>
      <c r="C34" s="58"/>
      <c r="D34" s="58"/>
      <c r="E34" s="58"/>
      <c r="F34" s="58">
        <v>3</v>
      </c>
      <c r="G34" s="157">
        <f t="shared" ref="G34:G35" si="130">F34*36</f>
        <v>108</v>
      </c>
      <c r="H34" s="58">
        <f t="shared" si="112"/>
        <v>108</v>
      </c>
      <c r="I34" s="61">
        <f t="shared" ref="I34:I35" si="131">J34+K34+L34+M34+O34</f>
        <v>64</v>
      </c>
      <c r="J34" s="61">
        <f t="shared" ref="J34:J35" si="132">P34+V34+AC34+AI34+AP34+AV34</f>
        <v>0</v>
      </c>
      <c r="K34" s="61">
        <f t="shared" ref="K34:K35" si="133">Q34+W34+AD34+AJ34+AQ34+AW34</f>
        <v>36</v>
      </c>
      <c r="L34" s="61">
        <f t="shared" ref="L34:L35" si="134">R34+X34+AE34+AK34+AR34+AX34</f>
        <v>14</v>
      </c>
      <c r="M34" s="61">
        <f t="shared" ref="M34:M35" si="135">S34+Y34+AF34+AL34+AS34+AY34</f>
        <v>14</v>
      </c>
      <c r="N34" s="61">
        <f t="shared" ref="N34:N35" si="136">T34+Z34+AG34+AM34+AT34+AZ34</f>
        <v>44</v>
      </c>
      <c r="O34" s="61">
        <f t="shared" ref="O34:O35" si="137">U34+AA34+AH34+AN34+AU34+BA34</f>
        <v>0</v>
      </c>
      <c r="P34" s="58"/>
      <c r="Q34" s="58"/>
      <c r="R34" s="167"/>
      <c r="S34" s="167"/>
      <c r="T34" s="167"/>
      <c r="U34" s="167"/>
      <c r="V34" s="58"/>
      <c r="W34" s="58"/>
      <c r="X34" s="167"/>
      <c r="Y34" s="167"/>
      <c r="Z34" s="167"/>
      <c r="AA34" s="167"/>
      <c r="AB34" s="58">
        <f t="shared" ref="AB34:AB37" si="138">SUM(P34:AA34)/36</f>
        <v>0</v>
      </c>
      <c r="AC34" s="167"/>
      <c r="AD34" s="167"/>
      <c r="AE34" s="167"/>
      <c r="AF34" s="167"/>
      <c r="AG34" s="58"/>
      <c r="AH34" s="58"/>
      <c r="AI34" s="58"/>
      <c r="AJ34" s="58"/>
      <c r="AK34" s="58"/>
      <c r="AL34" s="58"/>
      <c r="AM34" s="58"/>
      <c r="AN34" s="58"/>
      <c r="AO34" s="58">
        <f t="shared" si="123"/>
        <v>0</v>
      </c>
      <c r="AP34" s="58"/>
      <c r="AQ34" s="58">
        <v>36</v>
      </c>
      <c r="AR34" s="58">
        <v>14</v>
      </c>
      <c r="AS34" s="58">
        <v>14</v>
      </c>
      <c r="AT34" s="58">
        <v>44</v>
      </c>
      <c r="AU34" s="58"/>
      <c r="AV34" s="58"/>
      <c r="AW34" s="58"/>
      <c r="AX34" s="58"/>
      <c r="AY34" s="58"/>
      <c r="AZ34" s="58"/>
      <c r="BA34" s="58"/>
      <c r="BB34" s="58">
        <f t="shared" si="110"/>
        <v>3</v>
      </c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</row>
    <row r="35" s="53" customFormat="1" ht="18" customHeight="1">
      <c r="A35" s="141" t="s">
        <v>105</v>
      </c>
      <c r="B35" s="166" t="s">
        <v>106</v>
      </c>
      <c r="C35" s="58"/>
      <c r="D35" s="58"/>
      <c r="E35" s="58"/>
      <c r="F35" s="58">
        <v>3</v>
      </c>
      <c r="G35" s="157">
        <f t="shared" si="130"/>
        <v>108</v>
      </c>
      <c r="H35" s="58">
        <f t="shared" si="112"/>
        <v>108</v>
      </c>
      <c r="I35" s="61">
        <f t="shared" si="131"/>
        <v>30</v>
      </c>
      <c r="J35" s="61">
        <f t="shared" si="132"/>
        <v>0</v>
      </c>
      <c r="K35" s="61">
        <f t="shared" si="133"/>
        <v>0</v>
      </c>
      <c r="L35" s="61">
        <f t="shared" si="134"/>
        <v>16</v>
      </c>
      <c r="M35" s="61">
        <f t="shared" si="135"/>
        <v>14</v>
      </c>
      <c r="N35" s="61">
        <f t="shared" si="136"/>
        <v>78</v>
      </c>
      <c r="O35" s="61">
        <f t="shared" si="137"/>
        <v>0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>
        <f t="shared" si="138"/>
        <v>0</v>
      </c>
      <c r="AC35" s="167"/>
      <c r="AD35" s="167"/>
      <c r="AE35" s="167">
        <v>16</v>
      </c>
      <c r="AF35" s="167">
        <v>14</v>
      </c>
      <c r="AG35" s="58">
        <v>78</v>
      </c>
      <c r="AH35" s="58"/>
      <c r="AI35" s="58"/>
      <c r="AJ35" s="58"/>
      <c r="AK35" s="58"/>
      <c r="AL35" s="58"/>
      <c r="AM35" s="58"/>
      <c r="AN35" s="58"/>
      <c r="AO35" s="58">
        <f t="shared" si="123"/>
        <v>3</v>
      </c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>
        <f t="shared" si="110"/>
        <v>0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</row>
    <row r="36" s="23" customFormat="1" ht="11.25">
      <c r="A36" s="168" t="s">
        <v>65</v>
      </c>
      <c r="B36" s="169" t="s">
        <v>102</v>
      </c>
      <c r="C36" s="170"/>
      <c r="D36" s="170"/>
      <c r="E36" s="171"/>
      <c r="F36" s="171">
        <f>F34+F35</f>
        <v>6</v>
      </c>
      <c r="G36" s="171">
        <f t="shared" ref="G36:BB36" si="139">G34+G35</f>
        <v>216</v>
      </c>
      <c r="H36" s="171">
        <f t="shared" si="112"/>
        <v>216</v>
      </c>
      <c r="I36" s="171">
        <f t="shared" si="139"/>
        <v>94</v>
      </c>
      <c r="J36" s="171">
        <f t="shared" si="139"/>
        <v>0</v>
      </c>
      <c r="K36" s="171">
        <f t="shared" si="139"/>
        <v>36</v>
      </c>
      <c r="L36" s="171">
        <f t="shared" si="139"/>
        <v>30</v>
      </c>
      <c r="M36" s="171">
        <f t="shared" si="139"/>
        <v>28</v>
      </c>
      <c r="N36" s="171">
        <f t="shared" si="139"/>
        <v>122</v>
      </c>
      <c r="O36" s="171">
        <f t="shared" si="139"/>
        <v>0</v>
      </c>
      <c r="P36" s="171">
        <f t="shared" si="139"/>
        <v>0</v>
      </c>
      <c r="Q36" s="171">
        <f t="shared" si="139"/>
        <v>0</v>
      </c>
      <c r="R36" s="171">
        <f t="shared" si="139"/>
        <v>0</v>
      </c>
      <c r="S36" s="171">
        <f t="shared" si="139"/>
        <v>0</v>
      </c>
      <c r="T36" s="171">
        <f t="shared" si="139"/>
        <v>0</v>
      </c>
      <c r="U36" s="171">
        <f t="shared" si="139"/>
        <v>0</v>
      </c>
      <c r="V36" s="171">
        <f t="shared" si="139"/>
        <v>0</v>
      </c>
      <c r="W36" s="171">
        <f t="shared" si="139"/>
        <v>0</v>
      </c>
      <c r="X36" s="171">
        <f t="shared" si="139"/>
        <v>0</v>
      </c>
      <c r="Y36" s="171">
        <f t="shared" si="139"/>
        <v>0</v>
      </c>
      <c r="Z36" s="171">
        <f t="shared" si="139"/>
        <v>0</v>
      </c>
      <c r="AA36" s="171">
        <f t="shared" si="139"/>
        <v>0</v>
      </c>
      <c r="AB36" s="171">
        <f t="shared" si="139"/>
        <v>0</v>
      </c>
      <c r="AC36" s="171">
        <f t="shared" si="139"/>
        <v>0</v>
      </c>
      <c r="AD36" s="171">
        <f t="shared" si="139"/>
        <v>0</v>
      </c>
      <c r="AE36" s="171">
        <f t="shared" si="139"/>
        <v>16</v>
      </c>
      <c r="AF36" s="171">
        <f t="shared" si="139"/>
        <v>14</v>
      </c>
      <c r="AG36" s="171">
        <f t="shared" si="139"/>
        <v>78</v>
      </c>
      <c r="AH36" s="171">
        <f t="shared" si="139"/>
        <v>0</v>
      </c>
      <c r="AI36" s="171">
        <f t="shared" si="139"/>
        <v>0</v>
      </c>
      <c r="AJ36" s="171">
        <f t="shared" si="139"/>
        <v>0</v>
      </c>
      <c r="AK36" s="171">
        <f t="shared" si="139"/>
        <v>0</v>
      </c>
      <c r="AL36" s="171">
        <f t="shared" si="139"/>
        <v>0</v>
      </c>
      <c r="AM36" s="171">
        <f t="shared" si="139"/>
        <v>0</v>
      </c>
      <c r="AN36" s="171">
        <f t="shared" si="139"/>
        <v>0</v>
      </c>
      <c r="AO36" s="171">
        <f t="shared" si="139"/>
        <v>3</v>
      </c>
      <c r="AP36" s="171">
        <f t="shared" si="139"/>
        <v>0</v>
      </c>
      <c r="AQ36" s="171">
        <f t="shared" si="139"/>
        <v>36</v>
      </c>
      <c r="AR36" s="171">
        <f t="shared" si="139"/>
        <v>14</v>
      </c>
      <c r="AS36" s="171">
        <f t="shared" si="139"/>
        <v>14</v>
      </c>
      <c r="AT36" s="171">
        <f t="shared" si="139"/>
        <v>44</v>
      </c>
      <c r="AU36" s="171">
        <f t="shared" si="139"/>
        <v>0</v>
      </c>
      <c r="AV36" s="171">
        <f t="shared" si="139"/>
        <v>0</v>
      </c>
      <c r="AW36" s="171">
        <f t="shared" si="139"/>
        <v>0</v>
      </c>
      <c r="AX36" s="171">
        <f t="shared" si="139"/>
        <v>0</v>
      </c>
      <c r="AY36" s="171">
        <f t="shared" si="139"/>
        <v>0</v>
      </c>
      <c r="AZ36" s="171">
        <f t="shared" si="139"/>
        <v>0</v>
      </c>
      <c r="BA36" s="171">
        <f t="shared" si="139"/>
        <v>0</v>
      </c>
      <c r="BB36" s="170">
        <f t="shared" si="139"/>
        <v>3</v>
      </c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</row>
    <row r="37" s="24" customFormat="1" ht="11.25">
      <c r="A37" s="172" t="s">
        <v>107</v>
      </c>
      <c r="B37" s="173" t="s">
        <v>108</v>
      </c>
      <c r="C37" s="174"/>
      <c r="D37" s="175"/>
      <c r="E37" s="176"/>
      <c r="F37" s="174">
        <v>5</v>
      </c>
      <c r="G37" s="157">
        <f>F37*36</f>
        <v>180</v>
      </c>
      <c r="H37" s="58">
        <f t="shared" si="112"/>
        <v>180</v>
      </c>
      <c r="I37" s="61">
        <f>J37+K37+L37+M37+O37</f>
        <v>180</v>
      </c>
      <c r="J37" s="61">
        <f t="shared" ref="J37:O37" si="140">P37+V37+AC37+AI37+AP37+AV37</f>
        <v>0</v>
      </c>
      <c r="K37" s="61">
        <f t="shared" si="140"/>
        <v>0</v>
      </c>
      <c r="L37" s="61">
        <f t="shared" si="140"/>
        <v>0</v>
      </c>
      <c r="M37" s="61">
        <f t="shared" si="140"/>
        <v>0</v>
      </c>
      <c r="N37" s="61">
        <f t="shared" si="140"/>
        <v>0</v>
      </c>
      <c r="O37" s="61">
        <f t="shared" si="140"/>
        <v>180</v>
      </c>
      <c r="P37" s="174"/>
      <c r="Q37" s="174"/>
      <c r="R37" s="174"/>
      <c r="S37" s="174"/>
      <c r="T37" s="174"/>
      <c r="U37" s="174">
        <v>36</v>
      </c>
      <c r="V37" s="174"/>
      <c r="W37" s="174"/>
      <c r="X37" s="174"/>
      <c r="Y37" s="174"/>
      <c r="Z37" s="174"/>
      <c r="AA37" s="174">
        <v>36</v>
      </c>
      <c r="AB37" s="58">
        <f t="shared" si="138"/>
        <v>2</v>
      </c>
      <c r="AC37" s="174"/>
      <c r="AD37" s="174"/>
      <c r="AE37" s="174"/>
      <c r="AF37" s="174"/>
      <c r="AG37" s="174"/>
      <c r="AH37" s="174">
        <v>36</v>
      </c>
      <c r="AI37" s="174"/>
      <c r="AJ37" s="174"/>
      <c r="AK37" s="174"/>
      <c r="AL37" s="174"/>
      <c r="AM37" s="174"/>
      <c r="AN37" s="174">
        <v>36</v>
      </c>
      <c r="AO37" s="58">
        <f t="shared" si="123"/>
        <v>2</v>
      </c>
      <c r="AP37" s="174"/>
      <c r="AQ37" s="174"/>
      <c r="AR37" s="174"/>
      <c r="AS37" s="174"/>
      <c r="AT37" s="174"/>
      <c r="AU37" s="174">
        <v>36</v>
      </c>
      <c r="AV37" s="174"/>
      <c r="AW37" s="174"/>
      <c r="AX37" s="174"/>
      <c r="AY37" s="174"/>
      <c r="AZ37" s="174"/>
      <c r="BA37" s="174"/>
      <c r="BB37" s="58">
        <f t="shared" si="110"/>
        <v>1</v>
      </c>
    </row>
    <row r="38" s="23" customFormat="1" ht="11.25">
      <c r="A38" s="168" t="s">
        <v>65</v>
      </c>
      <c r="B38" s="169" t="s">
        <v>108</v>
      </c>
      <c r="C38" s="170"/>
      <c r="D38" s="170"/>
      <c r="E38" s="171"/>
      <c r="F38" s="171">
        <f>F37</f>
        <v>5</v>
      </c>
      <c r="G38" s="171">
        <f t="shared" ref="G38:BB38" si="141">G37</f>
        <v>180</v>
      </c>
      <c r="H38" s="171">
        <f t="shared" si="112"/>
        <v>180</v>
      </c>
      <c r="I38" s="171">
        <f t="shared" si="141"/>
        <v>180</v>
      </c>
      <c r="J38" s="171">
        <f t="shared" si="141"/>
        <v>0</v>
      </c>
      <c r="K38" s="171">
        <f t="shared" si="141"/>
        <v>0</v>
      </c>
      <c r="L38" s="171">
        <f t="shared" si="141"/>
        <v>0</v>
      </c>
      <c r="M38" s="171">
        <f t="shared" si="141"/>
        <v>0</v>
      </c>
      <c r="N38" s="171">
        <f t="shared" si="141"/>
        <v>0</v>
      </c>
      <c r="O38" s="171">
        <f t="shared" si="141"/>
        <v>180</v>
      </c>
      <c r="P38" s="171">
        <f t="shared" si="141"/>
        <v>0</v>
      </c>
      <c r="Q38" s="171">
        <f t="shared" si="141"/>
        <v>0</v>
      </c>
      <c r="R38" s="171">
        <f t="shared" si="141"/>
        <v>0</v>
      </c>
      <c r="S38" s="171">
        <f t="shared" si="141"/>
        <v>0</v>
      </c>
      <c r="T38" s="171">
        <f t="shared" si="141"/>
        <v>0</v>
      </c>
      <c r="U38" s="171">
        <f t="shared" si="141"/>
        <v>36</v>
      </c>
      <c r="V38" s="171">
        <f t="shared" si="141"/>
        <v>0</v>
      </c>
      <c r="W38" s="171">
        <f t="shared" si="141"/>
        <v>0</v>
      </c>
      <c r="X38" s="171">
        <f t="shared" si="141"/>
        <v>0</v>
      </c>
      <c r="Y38" s="171">
        <f t="shared" si="141"/>
        <v>0</v>
      </c>
      <c r="Z38" s="171">
        <f t="shared" si="141"/>
        <v>0</v>
      </c>
      <c r="AA38" s="171">
        <f t="shared" si="141"/>
        <v>36</v>
      </c>
      <c r="AB38" s="171">
        <f t="shared" si="141"/>
        <v>2</v>
      </c>
      <c r="AC38" s="171">
        <f t="shared" si="141"/>
        <v>0</v>
      </c>
      <c r="AD38" s="171">
        <f t="shared" si="141"/>
        <v>0</v>
      </c>
      <c r="AE38" s="171">
        <f t="shared" si="141"/>
        <v>0</v>
      </c>
      <c r="AF38" s="171">
        <f t="shared" si="141"/>
        <v>0</v>
      </c>
      <c r="AG38" s="171">
        <f t="shared" si="141"/>
        <v>0</v>
      </c>
      <c r="AH38" s="171">
        <f t="shared" si="141"/>
        <v>36</v>
      </c>
      <c r="AI38" s="171">
        <f t="shared" si="141"/>
        <v>0</v>
      </c>
      <c r="AJ38" s="171">
        <f t="shared" si="141"/>
        <v>0</v>
      </c>
      <c r="AK38" s="171">
        <f t="shared" si="141"/>
        <v>0</v>
      </c>
      <c r="AL38" s="171">
        <f t="shared" si="141"/>
        <v>0</v>
      </c>
      <c r="AM38" s="171">
        <f t="shared" si="141"/>
        <v>0</v>
      </c>
      <c r="AN38" s="171">
        <f t="shared" si="141"/>
        <v>36</v>
      </c>
      <c r="AO38" s="171">
        <f t="shared" si="141"/>
        <v>2</v>
      </c>
      <c r="AP38" s="171">
        <f t="shared" si="141"/>
        <v>0</v>
      </c>
      <c r="AQ38" s="171">
        <f t="shared" si="141"/>
        <v>0</v>
      </c>
      <c r="AR38" s="171">
        <f t="shared" si="141"/>
        <v>0</v>
      </c>
      <c r="AS38" s="171">
        <f t="shared" si="141"/>
        <v>0</v>
      </c>
      <c r="AT38" s="171">
        <f t="shared" si="141"/>
        <v>0</v>
      </c>
      <c r="AU38" s="171">
        <f t="shared" si="141"/>
        <v>36</v>
      </c>
      <c r="AV38" s="171">
        <f t="shared" si="141"/>
        <v>0</v>
      </c>
      <c r="AW38" s="171">
        <f t="shared" si="141"/>
        <v>0</v>
      </c>
      <c r="AX38" s="171">
        <f t="shared" si="141"/>
        <v>0</v>
      </c>
      <c r="AY38" s="171">
        <f t="shared" si="141"/>
        <v>0</v>
      </c>
      <c r="AZ38" s="171">
        <f t="shared" si="141"/>
        <v>0</v>
      </c>
      <c r="BA38" s="171">
        <f t="shared" si="141"/>
        <v>0</v>
      </c>
      <c r="BB38" s="170">
        <f t="shared" si="141"/>
        <v>1</v>
      </c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</row>
    <row r="39" s="23" customFormat="1" ht="11.25">
      <c r="A39" s="168" t="s">
        <v>65</v>
      </c>
      <c r="B39" s="169" t="s">
        <v>67</v>
      </c>
      <c r="C39" s="171"/>
      <c r="D39" s="177"/>
      <c r="E39" s="178"/>
      <c r="F39" s="179">
        <f>F26+F32+F36+F38</f>
        <v>27</v>
      </c>
      <c r="G39" s="179">
        <f>G26+G32+G36+G38</f>
        <v>972</v>
      </c>
      <c r="H39" s="179">
        <f t="shared" si="112"/>
        <v>972</v>
      </c>
      <c r="I39" s="179">
        <f t="shared" ref="I39:BB39" si="142">I26+I32+I36+I38</f>
        <v>638</v>
      </c>
      <c r="J39" s="179">
        <f t="shared" si="142"/>
        <v>110</v>
      </c>
      <c r="K39" s="179">
        <f t="shared" si="142"/>
        <v>182</v>
      </c>
      <c r="L39" s="179">
        <f t="shared" si="142"/>
        <v>80</v>
      </c>
      <c r="M39" s="179">
        <f t="shared" si="142"/>
        <v>86</v>
      </c>
      <c r="N39" s="179">
        <f t="shared" si="142"/>
        <v>334</v>
      </c>
      <c r="O39" s="179">
        <f t="shared" si="142"/>
        <v>180</v>
      </c>
      <c r="P39" s="179">
        <f t="shared" si="142"/>
        <v>24</v>
      </c>
      <c r="Q39" s="179">
        <f t="shared" si="142"/>
        <v>40</v>
      </c>
      <c r="R39" s="179">
        <f t="shared" si="142"/>
        <v>8</v>
      </c>
      <c r="S39" s="179">
        <f t="shared" si="142"/>
        <v>16</v>
      </c>
      <c r="T39" s="179">
        <f t="shared" si="142"/>
        <v>38</v>
      </c>
      <c r="U39" s="179">
        <f t="shared" si="142"/>
        <v>36</v>
      </c>
      <c r="V39" s="179">
        <f t="shared" si="142"/>
        <v>38</v>
      </c>
      <c r="W39" s="179">
        <f t="shared" si="142"/>
        <v>44</v>
      </c>
      <c r="X39" s="179">
        <f t="shared" si="142"/>
        <v>18</v>
      </c>
      <c r="Y39" s="179">
        <f t="shared" si="142"/>
        <v>26</v>
      </c>
      <c r="Z39" s="179">
        <f t="shared" si="142"/>
        <v>72</v>
      </c>
      <c r="AA39" s="179">
        <f t="shared" si="142"/>
        <v>36</v>
      </c>
      <c r="AB39" s="179">
        <f t="shared" si="142"/>
        <v>11</v>
      </c>
      <c r="AC39" s="179">
        <f t="shared" si="142"/>
        <v>28</v>
      </c>
      <c r="AD39" s="179">
        <f t="shared" si="142"/>
        <v>36</v>
      </c>
      <c r="AE39" s="179">
        <f t="shared" si="142"/>
        <v>32</v>
      </c>
      <c r="AF39" s="179">
        <f t="shared" si="142"/>
        <v>22</v>
      </c>
      <c r="AG39" s="179">
        <f t="shared" si="142"/>
        <v>158</v>
      </c>
      <c r="AH39" s="179">
        <f t="shared" si="142"/>
        <v>36</v>
      </c>
      <c r="AI39" s="179">
        <f t="shared" si="142"/>
        <v>20</v>
      </c>
      <c r="AJ39" s="179">
        <f t="shared" si="142"/>
        <v>26</v>
      </c>
      <c r="AK39" s="179">
        <f t="shared" si="142"/>
        <v>8</v>
      </c>
      <c r="AL39" s="179">
        <f t="shared" si="142"/>
        <v>8</v>
      </c>
      <c r="AM39" s="179">
        <f t="shared" si="142"/>
        <v>22</v>
      </c>
      <c r="AN39" s="179">
        <f t="shared" si="142"/>
        <v>36</v>
      </c>
      <c r="AO39" s="179">
        <f t="shared" si="142"/>
        <v>12</v>
      </c>
      <c r="AP39" s="179">
        <f t="shared" si="142"/>
        <v>0</v>
      </c>
      <c r="AQ39" s="179">
        <f t="shared" si="142"/>
        <v>36</v>
      </c>
      <c r="AR39" s="179">
        <f t="shared" si="142"/>
        <v>14</v>
      </c>
      <c r="AS39" s="179">
        <f t="shared" si="142"/>
        <v>14</v>
      </c>
      <c r="AT39" s="179">
        <f t="shared" si="142"/>
        <v>44</v>
      </c>
      <c r="AU39" s="179">
        <f t="shared" si="142"/>
        <v>36</v>
      </c>
      <c r="AV39" s="179">
        <f t="shared" si="142"/>
        <v>0</v>
      </c>
      <c r="AW39" s="179">
        <f t="shared" si="142"/>
        <v>0</v>
      </c>
      <c r="AX39" s="179">
        <f t="shared" si="142"/>
        <v>0</v>
      </c>
      <c r="AY39" s="179">
        <f t="shared" si="142"/>
        <v>0</v>
      </c>
      <c r="AZ39" s="179">
        <f t="shared" si="142"/>
        <v>0</v>
      </c>
      <c r="BA39" s="179">
        <f t="shared" si="142"/>
        <v>0</v>
      </c>
      <c r="BB39" s="180">
        <f t="shared" si="142"/>
        <v>4</v>
      </c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</row>
    <row r="40" s="23" customFormat="1" ht="11.25">
      <c r="A40" s="54" t="s">
        <v>109</v>
      </c>
      <c r="B40" s="181" t="s">
        <v>110</v>
      </c>
      <c r="C40" s="182"/>
      <c r="D40" s="183"/>
      <c r="E40" s="18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63"/>
      <c r="AJ40" s="163"/>
      <c r="AK40" s="54"/>
      <c r="AL40" s="54"/>
      <c r="AM40" s="54"/>
      <c r="AN40" s="54"/>
      <c r="AO40" s="54"/>
      <c r="AP40" s="163"/>
      <c r="AQ40" s="163"/>
      <c r="AR40" s="54"/>
      <c r="AS40" s="54"/>
      <c r="AT40" s="54"/>
      <c r="AU40" s="54"/>
      <c r="AV40" s="163"/>
      <c r="AW40" s="163"/>
      <c r="AX40" s="54"/>
      <c r="AY40" s="54"/>
      <c r="AZ40" s="54"/>
      <c r="BA40" s="54"/>
      <c r="BB40" s="5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</row>
    <row r="41" s="53" customFormat="1" ht="11.25">
      <c r="A41" s="58" t="s">
        <v>111</v>
      </c>
      <c r="B41" s="63" t="s">
        <v>110</v>
      </c>
      <c r="C41" s="58"/>
      <c r="D41" s="58"/>
      <c r="E41" s="58"/>
      <c r="F41" s="58">
        <v>3</v>
      </c>
      <c r="G41" s="157">
        <f>F41*36</f>
        <v>108</v>
      </c>
      <c r="H41" s="58">
        <f t="shared" si="112"/>
        <v>108</v>
      </c>
      <c r="I41" s="61">
        <f>J41+K41+L41+M41+O41</f>
        <v>108</v>
      </c>
      <c r="J41" s="61">
        <f t="shared" ref="J41:O41" si="143">P41+V41+AC41+AI41+AP41+AV41</f>
        <v>0</v>
      </c>
      <c r="K41" s="61">
        <f t="shared" si="143"/>
        <v>0</v>
      </c>
      <c r="L41" s="61">
        <f t="shared" si="143"/>
        <v>0</v>
      </c>
      <c r="M41" s="61">
        <f t="shared" si="143"/>
        <v>0</v>
      </c>
      <c r="N41" s="61">
        <f t="shared" si="143"/>
        <v>0</v>
      </c>
      <c r="O41" s="61">
        <f t="shared" si="143"/>
        <v>108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>
        <f>SUM(P41:AA41)/36</f>
        <v>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>
        <f>SUM(AC41:AN41)/36</f>
        <v>0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>
        <v>108</v>
      </c>
      <c r="BB41" s="58">
        <f>SUM(AP41:BA41)/36</f>
        <v>3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</row>
    <row r="42" s="23" customFormat="1" ht="11.25">
      <c r="A42" s="168" t="s">
        <v>65</v>
      </c>
      <c r="B42" s="169" t="s">
        <v>110</v>
      </c>
      <c r="C42" s="171"/>
      <c r="D42" s="177"/>
      <c r="E42" s="178"/>
      <c r="F42" s="171">
        <f>F41</f>
        <v>3</v>
      </c>
      <c r="G42" s="171">
        <f t="shared" ref="G42:BB42" si="144">G41</f>
        <v>108</v>
      </c>
      <c r="H42" s="171">
        <f t="shared" si="112"/>
        <v>108</v>
      </c>
      <c r="I42" s="171">
        <f t="shared" si="144"/>
        <v>108</v>
      </c>
      <c r="J42" s="171">
        <f t="shared" si="144"/>
        <v>0</v>
      </c>
      <c r="K42" s="171">
        <f t="shared" si="144"/>
        <v>0</v>
      </c>
      <c r="L42" s="171">
        <f t="shared" si="144"/>
        <v>0</v>
      </c>
      <c r="M42" s="171">
        <f t="shared" si="144"/>
        <v>0</v>
      </c>
      <c r="N42" s="171">
        <f t="shared" si="144"/>
        <v>0</v>
      </c>
      <c r="O42" s="171">
        <f t="shared" si="144"/>
        <v>108</v>
      </c>
      <c r="P42" s="171">
        <f t="shared" si="144"/>
        <v>0</v>
      </c>
      <c r="Q42" s="171">
        <f t="shared" si="144"/>
        <v>0</v>
      </c>
      <c r="R42" s="171">
        <f t="shared" si="144"/>
        <v>0</v>
      </c>
      <c r="S42" s="171">
        <f t="shared" si="144"/>
        <v>0</v>
      </c>
      <c r="T42" s="171">
        <f t="shared" si="144"/>
        <v>0</v>
      </c>
      <c r="U42" s="171">
        <f t="shared" si="144"/>
        <v>0</v>
      </c>
      <c r="V42" s="171">
        <f t="shared" si="144"/>
        <v>0</v>
      </c>
      <c r="W42" s="171">
        <f t="shared" si="144"/>
        <v>0</v>
      </c>
      <c r="X42" s="171">
        <f t="shared" si="144"/>
        <v>0</v>
      </c>
      <c r="Y42" s="171">
        <f t="shared" si="144"/>
        <v>0</v>
      </c>
      <c r="Z42" s="171">
        <f t="shared" si="144"/>
        <v>0</v>
      </c>
      <c r="AA42" s="171">
        <f t="shared" si="144"/>
        <v>0</v>
      </c>
      <c r="AB42" s="171">
        <f t="shared" si="144"/>
        <v>0</v>
      </c>
      <c r="AC42" s="171">
        <f t="shared" si="144"/>
        <v>0</v>
      </c>
      <c r="AD42" s="171">
        <f t="shared" si="144"/>
        <v>0</v>
      </c>
      <c r="AE42" s="171">
        <f t="shared" si="144"/>
        <v>0</v>
      </c>
      <c r="AF42" s="171">
        <f t="shared" si="144"/>
        <v>0</v>
      </c>
      <c r="AG42" s="171">
        <f t="shared" si="144"/>
        <v>0</v>
      </c>
      <c r="AH42" s="171">
        <f t="shared" si="144"/>
        <v>0</v>
      </c>
      <c r="AI42" s="171">
        <f t="shared" si="144"/>
        <v>0</v>
      </c>
      <c r="AJ42" s="171">
        <f t="shared" si="144"/>
        <v>0</v>
      </c>
      <c r="AK42" s="171">
        <f t="shared" si="144"/>
        <v>0</v>
      </c>
      <c r="AL42" s="171">
        <f t="shared" si="144"/>
        <v>0</v>
      </c>
      <c r="AM42" s="171">
        <f t="shared" si="144"/>
        <v>0</v>
      </c>
      <c r="AN42" s="171">
        <f t="shared" si="144"/>
        <v>0</v>
      </c>
      <c r="AO42" s="171">
        <f t="shared" si="144"/>
        <v>0</v>
      </c>
      <c r="AP42" s="171">
        <f t="shared" si="144"/>
        <v>0</v>
      </c>
      <c r="AQ42" s="171">
        <f t="shared" si="144"/>
        <v>0</v>
      </c>
      <c r="AR42" s="171">
        <f t="shared" si="144"/>
        <v>0</v>
      </c>
      <c r="AS42" s="171">
        <f t="shared" si="144"/>
        <v>0</v>
      </c>
      <c r="AT42" s="171">
        <f t="shared" si="144"/>
        <v>0</v>
      </c>
      <c r="AU42" s="171">
        <f t="shared" si="144"/>
        <v>0</v>
      </c>
      <c r="AV42" s="171">
        <f t="shared" si="144"/>
        <v>0</v>
      </c>
      <c r="AW42" s="171">
        <f t="shared" si="144"/>
        <v>0</v>
      </c>
      <c r="AX42" s="171">
        <f t="shared" si="144"/>
        <v>0</v>
      </c>
      <c r="AY42" s="171">
        <f t="shared" si="144"/>
        <v>0</v>
      </c>
      <c r="AZ42" s="171">
        <f t="shared" si="144"/>
        <v>0</v>
      </c>
      <c r="BA42" s="171">
        <f t="shared" si="144"/>
        <v>108</v>
      </c>
      <c r="BB42" s="170">
        <f t="shared" si="144"/>
        <v>3</v>
      </c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</row>
    <row r="43" s="184" customFormat="1" ht="16.5" customHeight="1">
      <c r="A43" s="170"/>
      <c r="B43" s="185" t="s">
        <v>112</v>
      </c>
      <c r="C43" s="171"/>
      <c r="D43" s="177"/>
      <c r="E43" s="178"/>
      <c r="F43" s="179">
        <f>F42+F39+F12</f>
        <v>180</v>
      </c>
      <c r="G43" s="180">
        <f>G42+G39+G12</f>
        <v>6480</v>
      </c>
      <c r="H43" s="170">
        <f t="shared" si="112"/>
        <v>6480</v>
      </c>
      <c r="I43" s="186">
        <f>J43+K43+L43+M43+O43</f>
        <v>1946</v>
      </c>
      <c r="J43" s="186">
        <f t="shared" ref="J43:O43" si="145">P43+V43+AC43+AI43+AP43+AV43</f>
        <v>122</v>
      </c>
      <c r="K43" s="186">
        <f t="shared" si="145"/>
        <v>270</v>
      </c>
      <c r="L43" s="186">
        <f t="shared" si="145"/>
        <v>847</v>
      </c>
      <c r="M43" s="186">
        <f t="shared" si="145"/>
        <v>203</v>
      </c>
      <c r="N43" s="186">
        <f t="shared" si="145"/>
        <v>4534</v>
      </c>
      <c r="O43" s="186">
        <f t="shared" si="145"/>
        <v>504</v>
      </c>
      <c r="P43" s="180">
        <f t="shared" ref="P43:BA43" si="146">P42+P39+P12</f>
        <v>24</v>
      </c>
      <c r="Q43" s="180">
        <f t="shared" si="146"/>
        <v>44</v>
      </c>
      <c r="R43" s="180">
        <f t="shared" si="146"/>
        <v>108</v>
      </c>
      <c r="S43" s="180">
        <f t="shared" si="146"/>
        <v>30</v>
      </c>
      <c r="T43" s="180">
        <f t="shared" si="146"/>
        <v>708</v>
      </c>
      <c r="U43" s="180">
        <f t="shared" si="146"/>
        <v>72</v>
      </c>
      <c r="V43" s="180">
        <f t="shared" si="146"/>
        <v>46</v>
      </c>
      <c r="W43" s="180">
        <f t="shared" si="146"/>
        <v>64</v>
      </c>
      <c r="X43" s="180">
        <f t="shared" si="146"/>
        <v>187</v>
      </c>
      <c r="Y43" s="180">
        <f t="shared" si="146"/>
        <v>55</v>
      </c>
      <c r="Z43" s="180">
        <f t="shared" si="146"/>
        <v>750</v>
      </c>
      <c r="AA43" s="180">
        <f t="shared" si="146"/>
        <v>72</v>
      </c>
      <c r="AB43" s="180">
        <f t="shared" si="146"/>
        <v>60</v>
      </c>
      <c r="AC43" s="180">
        <f t="shared" si="146"/>
        <v>32</v>
      </c>
      <c r="AD43" s="180">
        <f t="shared" si="146"/>
        <v>62</v>
      </c>
      <c r="AE43" s="180">
        <f t="shared" si="146"/>
        <v>175</v>
      </c>
      <c r="AF43" s="180">
        <f t="shared" si="146"/>
        <v>48</v>
      </c>
      <c r="AG43" s="180">
        <f t="shared" si="146"/>
        <v>809</v>
      </c>
      <c r="AH43" s="180">
        <f t="shared" si="146"/>
        <v>72</v>
      </c>
      <c r="AI43" s="180">
        <f t="shared" si="146"/>
        <v>20</v>
      </c>
      <c r="AJ43" s="180">
        <f t="shared" si="146"/>
        <v>36</v>
      </c>
      <c r="AK43" s="180">
        <f t="shared" si="146"/>
        <v>114</v>
      </c>
      <c r="AL43" s="180">
        <f t="shared" si="146"/>
        <v>32</v>
      </c>
      <c r="AM43" s="180">
        <f t="shared" si="146"/>
        <v>688</v>
      </c>
      <c r="AN43" s="180">
        <f t="shared" si="146"/>
        <v>72</v>
      </c>
      <c r="AO43" s="180">
        <f t="shared" si="146"/>
        <v>60</v>
      </c>
      <c r="AP43" s="180">
        <f t="shared" si="146"/>
        <v>0</v>
      </c>
      <c r="AQ43" s="180">
        <f t="shared" si="146"/>
        <v>48</v>
      </c>
      <c r="AR43" s="180">
        <f t="shared" si="146"/>
        <v>126</v>
      </c>
      <c r="AS43" s="180">
        <f t="shared" si="146"/>
        <v>26</v>
      </c>
      <c r="AT43" s="180">
        <f t="shared" si="146"/>
        <v>824</v>
      </c>
      <c r="AU43" s="180">
        <f t="shared" si="146"/>
        <v>72</v>
      </c>
      <c r="AV43" s="180">
        <f t="shared" si="146"/>
        <v>0</v>
      </c>
      <c r="AW43" s="180">
        <f t="shared" si="146"/>
        <v>16</v>
      </c>
      <c r="AX43" s="180">
        <f t="shared" si="146"/>
        <v>137</v>
      </c>
      <c r="AY43" s="180">
        <f t="shared" si="146"/>
        <v>12</v>
      </c>
      <c r="AZ43" s="180">
        <f t="shared" si="146"/>
        <v>755</v>
      </c>
      <c r="BA43" s="180">
        <f t="shared" si="146"/>
        <v>144</v>
      </c>
      <c r="BB43" s="180">
        <f>BB42+BB39+BB12</f>
        <v>60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</row>
    <row r="44" s="23" customFormat="1" ht="11.25">
      <c r="A44" s="21"/>
      <c r="B44" s="118"/>
      <c r="V44" s="117"/>
      <c r="AB44" s="117"/>
      <c r="AI44" s="117"/>
      <c r="AO44" s="117"/>
      <c r="BB44" s="117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</row>
    <row r="45"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</row>
    <row r="46"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</row>
    <row r="47"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</row>
    <row r="48"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</row>
    <row r="49"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</row>
    <row r="50"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</row>
    <row r="51"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</row>
    <row r="52"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</row>
    <row r="53"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</row>
    <row r="54"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</row>
    <row r="55"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</row>
    <row r="56"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</row>
    <row r="57"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</row>
    <row r="58"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</row>
  </sheetData>
  <mergeCells count="27">
    <mergeCell ref="C3:E3"/>
    <mergeCell ref="F3:F5"/>
    <mergeCell ref="G3:G5"/>
    <mergeCell ref="I3:O3"/>
    <mergeCell ref="P3:U3"/>
    <mergeCell ref="V3:AB3"/>
    <mergeCell ref="AC3:AH3"/>
    <mergeCell ref="AI3:AO3"/>
    <mergeCell ref="AP3:AU3"/>
    <mergeCell ref="AV3:BB3"/>
    <mergeCell ref="C4:C5"/>
    <mergeCell ref="D4:D5"/>
    <mergeCell ref="E4:E5"/>
    <mergeCell ref="I4:O4"/>
    <mergeCell ref="P4:U4"/>
    <mergeCell ref="V4:AA4"/>
    <mergeCell ref="AB4:AB5"/>
    <mergeCell ref="AC4:AH4"/>
    <mergeCell ref="AI4:AN4"/>
    <mergeCell ref="AO4:AO5"/>
    <mergeCell ref="AP4:AU4"/>
    <mergeCell ref="AV4:BA4"/>
    <mergeCell ref="BB4:BB5"/>
    <mergeCell ref="A28:A29"/>
    <mergeCell ref="A30:A31"/>
    <mergeCell ref="R33:U33"/>
    <mergeCell ref="X33:AA33"/>
  </mergeCells>
  <printOptions headings="0" gridLines="1"/>
  <pageMargins left="0.70866141732283472" right="0.70866141732283472" top="0.74803149606299213" bottom="0.74803149606299213" header="0.51181102362204722" footer="0.51181102362204722"/>
  <pageSetup paperSize="9" scale="70" firstPageNumber="0" fitToWidth="3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7" activeCellId="0" sqref="H7"/>
    </sheetView>
  </sheetViews>
  <sheetFormatPr defaultRowHeight="12.75"/>
  <sheetData>
    <row r="1">
      <c r="A1">
        <v>21</v>
      </c>
      <c r="E1">
        <v>180</v>
      </c>
    </row>
    <row r="2">
      <c r="A2">
        <v>3</v>
      </c>
      <c r="E2">
        <v>150</v>
      </c>
    </row>
    <row r="3">
      <c r="A3">
        <v>3</v>
      </c>
    </row>
    <row r="4">
      <c r="A4">
        <v>14</v>
      </c>
      <c r="E4">
        <v>3</v>
      </c>
    </row>
    <row r="5">
      <c r="E5">
        <f>E1-E2-E4</f>
        <v>27</v>
      </c>
    </row>
    <row r="6">
      <c r="E6">
        <v>3</v>
      </c>
    </row>
    <row r="7">
      <c r="E7">
        <v>3</v>
      </c>
      <c r="H7">
        <f>180*36</f>
        <v>6480</v>
      </c>
    </row>
    <row r="8">
      <c r="E8">
        <v>21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Base/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Image</dc:subject>
  <dc:creator>3rdUser</dc:creator>
  <cp:lastModifiedBy>Управление Аспирантура</cp:lastModifiedBy>
  <cp:revision>5</cp:revision>
  <dcterms:created xsi:type="dcterms:W3CDTF">2016-06-20T13:27:48Z</dcterms:created>
  <dcterms:modified xsi:type="dcterms:W3CDTF">2023-11-01T14:47:27Z</dcterms:modified>
</cp:coreProperties>
</file>